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695" firstSheet="1" activeTab="3"/>
  </bookViews>
  <sheets>
    <sheet name="Mirin" sheetId="1" r:id="rId1"/>
    <sheet name="Feminino" sheetId="2" r:id="rId2"/>
    <sheet name="INF.JUVENIL " sheetId="14" r:id="rId3"/>
    <sheet name="JUVENIL" sheetId="3" r:id="rId4"/>
    <sheet name="VETERANOS" sheetId="4" r:id="rId5"/>
    <sheet name="MASTER C" sheetId="11" r:id="rId6"/>
    <sheet name="MASTER B" sheetId="12" r:id="rId7"/>
    <sheet name="MASTER A" sheetId="5" r:id="rId8"/>
    <sheet name="ELITE" sheetId="6" r:id="rId9"/>
    <sheet name="JRS" sheetId="13" r:id="rId10"/>
    <sheet name="AV.BIKE" sheetId="7" r:id="rId11"/>
    <sheet name="Av.Speed" sheetId="8" r:id="rId12"/>
    <sheet name="Clubes" sheetId="10" r:id="rId13"/>
  </sheets>
  <calcPr calcId="145621"/>
</workbook>
</file>

<file path=xl/calcChain.xml><?xml version="1.0" encoding="utf-8"?>
<calcChain xmlns="http://schemas.openxmlformats.org/spreadsheetml/2006/main">
  <c r="J4" i="3" l="1"/>
  <c r="J6" i="3"/>
  <c r="J8" i="3"/>
  <c r="J7" i="3"/>
  <c r="J9" i="3"/>
  <c r="J12" i="3"/>
  <c r="J10" i="3"/>
  <c r="J11" i="3"/>
  <c r="I5" i="7"/>
  <c r="I6" i="7"/>
  <c r="I4" i="7"/>
  <c r="I10" i="7"/>
  <c r="I11" i="7"/>
  <c r="I9" i="7"/>
  <c r="I8" i="7"/>
  <c r="I7" i="7"/>
  <c r="I5" i="8"/>
  <c r="I6" i="8"/>
  <c r="I7" i="8"/>
  <c r="I8" i="8"/>
  <c r="I4" i="8"/>
  <c r="J5" i="13"/>
  <c r="J6" i="13"/>
  <c r="J8" i="13"/>
  <c r="J9" i="13"/>
  <c r="J7" i="13"/>
  <c r="J10" i="13"/>
  <c r="J11" i="13"/>
  <c r="J13" i="13"/>
  <c r="J12" i="13"/>
  <c r="J4" i="6"/>
  <c r="J6" i="6"/>
  <c r="J9" i="6"/>
  <c r="J13" i="6"/>
  <c r="J8" i="6"/>
  <c r="J7" i="6"/>
  <c r="J12" i="6"/>
  <c r="J10" i="6"/>
  <c r="J17" i="6"/>
  <c r="J11" i="6"/>
  <c r="J14" i="6"/>
  <c r="J19" i="6"/>
  <c r="J20" i="6"/>
  <c r="J22" i="6"/>
  <c r="J23" i="6"/>
  <c r="J18" i="6"/>
  <c r="J21" i="6"/>
  <c r="J16" i="6"/>
  <c r="J15" i="6"/>
  <c r="J24" i="6"/>
  <c r="J4" i="5"/>
  <c r="J10" i="5"/>
  <c r="J6" i="5"/>
  <c r="J12" i="5"/>
  <c r="J7" i="5"/>
  <c r="J13" i="5"/>
  <c r="J14" i="5"/>
  <c r="J5" i="5"/>
  <c r="J16" i="5"/>
  <c r="J11" i="5"/>
  <c r="J21" i="5"/>
  <c r="J18" i="5"/>
  <c r="J22" i="5"/>
  <c r="J23" i="5"/>
  <c r="J20" i="5"/>
  <c r="J17" i="5"/>
  <c r="J19" i="5"/>
  <c r="J24" i="5"/>
  <c r="J25" i="5"/>
  <c r="J9" i="5"/>
  <c r="J26" i="5"/>
  <c r="J15" i="5"/>
  <c r="J27" i="5"/>
  <c r="J8" i="12"/>
  <c r="J5" i="12"/>
  <c r="J4" i="12"/>
  <c r="J12" i="12"/>
  <c r="J13" i="12"/>
  <c r="J7" i="12"/>
  <c r="J16" i="12"/>
  <c r="J9" i="12"/>
  <c r="J11" i="12"/>
  <c r="J17" i="12"/>
  <c r="J18" i="12"/>
  <c r="J19" i="12"/>
  <c r="J20" i="12"/>
  <c r="J14" i="12"/>
  <c r="J21" i="12"/>
  <c r="J22" i="12"/>
  <c r="J23" i="12"/>
  <c r="J10" i="12"/>
  <c r="J15" i="12"/>
  <c r="K5" i="11"/>
  <c r="K7" i="11"/>
  <c r="K6" i="11"/>
  <c r="K8" i="11"/>
  <c r="K11" i="11"/>
  <c r="K12" i="11"/>
  <c r="K10" i="11"/>
  <c r="K14" i="11"/>
  <c r="K15" i="11"/>
  <c r="K16" i="11"/>
  <c r="K9" i="11"/>
  <c r="K13" i="11"/>
  <c r="K17" i="11"/>
  <c r="J6" i="14"/>
  <c r="J5" i="14"/>
  <c r="J7" i="14"/>
  <c r="J8" i="14"/>
  <c r="J9" i="14"/>
  <c r="J10" i="14"/>
  <c r="J11" i="14"/>
  <c r="J6" i="2"/>
  <c r="J8" i="2"/>
  <c r="J9" i="2"/>
  <c r="J10" i="2"/>
  <c r="J7" i="2"/>
  <c r="J12" i="2"/>
  <c r="J11" i="2"/>
  <c r="T10" i="10" l="1"/>
  <c r="T3" i="10"/>
  <c r="I20" i="10"/>
  <c r="I3" i="10"/>
  <c r="T14" i="10" l="1"/>
  <c r="T13" i="10"/>
  <c r="T11" i="10"/>
  <c r="T12" i="10"/>
  <c r="T7" i="10"/>
  <c r="T9" i="10"/>
  <c r="T8" i="10"/>
  <c r="T6" i="10"/>
  <c r="T5" i="10"/>
  <c r="T4" i="10"/>
  <c r="O24" i="10"/>
  <c r="N28" i="10"/>
  <c r="N25" i="10"/>
  <c r="N23" i="10"/>
  <c r="N22" i="10"/>
  <c r="N21" i="10"/>
  <c r="P21" i="10" s="1"/>
  <c r="N20" i="10"/>
  <c r="M29" i="10"/>
  <c r="M25" i="10"/>
  <c r="M24" i="10"/>
  <c r="M26" i="10"/>
  <c r="M23" i="10"/>
  <c r="M21" i="10"/>
  <c r="M20" i="10"/>
  <c r="L29" i="10"/>
  <c r="L26" i="10"/>
  <c r="L22" i="10"/>
  <c r="L21" i="10"/>
  <c r="K26" i="10"/>
  <c r="K21" i="10"/>
  <c r="I23" i="10"/>
  <c r="H22" i="10"/>
  <c r="H20" i="10"/>
  <c r="C24" i="10"/>
  <c r="C21" i="10"/>
  <c r="C20" i="10"/>
  <c r="P31" i="10"/>
  <c r="P28" i="10"/>
  <c r="P30" i="10"/>
  <c r="P29" i="10"/>
  <c r="P27" i="10"/>
  <c r="L27" i="10"/>
  <c r="P25" i="10"/>
  <c r="D25" i="10"/>
  <c r="P24" i="10"/>
  <c r="P26" i="10"/>
  <c r="P23" i="10"/>
  <c r="J22" i="10"/>
  <c r="P22" i="10"/>
  <c r="P20" i="10"/>
  <c r="H3" i="10"/>
  <c r="H5" i="10"/>
  <c r="O8" i="10"/>
  <c r="N9" i="10"/>
  <c r="P9" i="10" s="1"/>
  <c r="N13" i="10"/>
  <c r="N5" i="10"/>
  <c r="N6" i="10"/>
  <c r="N4" i="10"/>
  <c r="N3" i="10"/>
  <c r="M9" i="10"/>
  <c r="M8" i="10"/>
  <c r="M11" i="10"/>
  <c r="M6" i="10"/>
  <c r="M4" i="10"/>
  <c r="M3" i="10"/>
  <c r="P4" i="10"/>
  <c r="P7" i="10"/>
  <c r="P6" i="10"/>
  <c r="P5" i="10"/>
  <c r="P11" i="10"/>
  <c r="P13" i="10"/>
  <c r="P8" i="10"/>
  <c r="P10" i="10"/>
  <c r="P12" i="10"/>
  <c r="P14" i="10"/>
  <c r="P3" i="10"/>
  <c r="L7" i="10"/>
  <c r="L11" i="10"/>
  <c r="L5" i="10"/>
  <c r="L10" i="10"/>
  <c r="K7" i="10"/>
  <c r="K4" i="10"/>
  <c r="J5" i="10"/>
  <c r="I6" i="10"/>
  <c r="D9" i="10"/>
  <c r="C8" i="10"/>
  <c r="C3" i="10"/>
  <c r="J4" i="13"/>
  <c r="J5" i="6"/>
  <c r="J8" i="5"/>
  <c r="J6" i="12"/>
  <c r="K4" i="11"/>
  <c r="J4" i="4"/>
  <c r="J7" i="4"/>
  <c r="J6" i="4"/>
  <c r="J5" i="4"/>
  <c r="J5" i="3"/>
  <c r="J4" i="14"/>
  <c r="J30" i="2"/>
  <c r="J25" i="2"/>
  <c r="J26" i="2"/>
  <c r="J24" i="2"/>
  <c r="J20" i="2"/>
  <c r="J19" i="2"/>
  <c r="J15" i="2"/>
  <c r="J5" i="2"/>
</calcChain>
</file>

<file path=xl/sharedStrings.xml><?xml version="1.0" encoding="utf-8"?>
<sst xmlns="http://schemas.openxmlformats.org/spreadsheetml/2006/main" count="891" uniqueCount="228">
  <si>
    <t>Nome</t>
  </si>
  <si>
    <t>Clube</t>
  </si>
  <si>
    <t>Posição</t>
  </si>
  <si>
    <t>Vanderson Gabriel</t>
  </si>
  <si>
    <t>Zênite</t>
  </si>
  <si>
    <t>Taiana Silva</t>
  </si>
  <si>
    <t>Cyntia Galvão</t>
  </si>
  <si>
    <t>Letícia Jerônimo</t>
  </si>
  <si>
    <t>Aline Batista</t>
  </si>
  <si>
    <t>Vanessa Silva</t>
  </si>
  <si>
    <t>AABB</t>
  </si>
  <si>
    <t>Pedal Ananin</t>
  </si>
  <si>
    <t>ACPPirabas</t>
  </si>
  <si>
    <t>Amazônia</t>
  </si>
  <si>
    <t>André Luís Palheano</t>
  </si>
  <si>
    <t>Matheus Moraes</t>
  </si>
  <si>
    <t>Marituba</t>
  </si>
  <si>
    <t>ASALP</t>
  </si>
  <si>
    <t>Ananindeua Trigolino</t>
  </si>
  <si>
    <t>Aldair Ferreira</t>
  </si>
  <si>
    <t>Edilson Ribeiro</t>
  </si>
  <si>
    <t>Paulo Afonso Loiola</t>
  </si>
  <si>
    <t>Evolution</t>
  </si>
  <si>
    <t>Otávio Henrique</t>
  </si>
  <si>
    <t>Lucas Ferreira</t>
  </si>
  <si>
    <t>Jacó Souza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</si>
  <si>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</si>
  <si>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</si>
  <si>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</si>
  <si>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</si>
  <si>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</si>
  <si>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</si>
  <si>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</si>
  <si>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</si>
  <si>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</si>
  <si>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</si>
  <si>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</si>
  <si>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TOTAL</t>
  </si>
  <si>
    <t>12º</t>
  </si>
  <si>
    <t>AVULSO</t>
  </si>
  <si>
    <t>WALTERLOW CUNHA</t>
  </si>
  <si>
    <t>JRS</t>
  </si>
  <si>
    <t>ADRIANA SOUSA FARIAS</t>
  </si>
  <si>
    <t>EVOLUTION</t>
  </si>
  <si>
    <t>AUCP</t>
  </si>
  <si>
    <t>ADELSON DA FONSECA BATISTA</t>
  </si>
  <si>
    <t>PONTOS</t>
  </si>
  <si>
    <t>TRIGOLINO</t>
  </si>
  <si>
    <t>ZENITE</t>
  </si>
  <si>
    <t>AMAZONIA</t>
  </si>
  <si>
    <t>PEDAL ANANIN</t>
  </si>
  <si>
    <t>CARLOS FONSECA</t>
  </si>
  <si>
    <t>ANTONIO TORQUATO</t>
  </si>
  <si>
    <t>ACPPIRABAS</t>
  </si>
  <si>
    <t>MARITUBA</t>
  </si>
  <si>
    <t>JUVENIL</t>
  </si>
  <si>
    <t>VETERANOS</t>
  </si>
  <si>
    <t>MASTER C</t>
  </si>
  <si>
    <t>MASTER B</t>
  </si>
  <si>
    <t>MASTER A</t>
  </si>
  <si>
    <t>ELITE</t>
  </si>
  <si>
    <t xml:space="preserve">POSIÇÃO </t>
  </si>
  <si>
    <t>INFANTO JUVENIL</t>
  </si>
  <si>
    <t>MASTER</t>
  </si>
  <si>
    <t xml:space="preserve">Feminino ELITE </t>
  </si>
  <si>
    <t>Feminino MASTER</t>
  </si>
  <si>
    <t>Feminino JRS</t>
  </si>
  <si>
    <t>Feminino Infanto Juvenil</t>
  </si>
  <si>
    <t>AUCPARAGOMINAS</t>
  </si>
  <si>
    <t>PEDRO GABRIEL</t>
  </si>
  <si>
    <t>MATEUS SERRA</t>
  </si>
  <si>
    <t>PAULO GUILHERME LIMA</t>
  </si>
  <si>
    <t>-</t>
  </si>
  <si>
    <t>CRI  14/07/2018</t>
  </si>
  <si>
    <t>CIRCUITO - 15/07/2018</t>
  </si>
  <si>
    <t>1ª ETAPA</t>
  </si>
  <si>
    <t>2ª ETAPA</t>
  </si>
  <si>
    <t>3ª ETAPA</t>
  </si>
  <si>
    <t>4ª ETAPA</t>
  </si>
  <si>
    <t>5ª ETAPA</t>
  </si>
  <si>
    <t>6ª ETAPA</t>
  </si>
  <si>
    <t>X</t>
  </si>
  <si>
    <t>TASSYA BRASIL</t>
  </si>
  <si>
    <t>JESSICA PALHETA</t>
  </si>
  <si>
    <t>DANIELE MAIA</t>
  </si>
  <si>
    <t>ANA PAULA CARDOSO DA SILVA</t>
  </si>
  <si>
    <t>ESTHEFANY DO CARMO BARRADAS DAMASCENO</t>
  </si>
  <si>
    <t>POSIÇÃO</t>
  </si>
  <si>
    <t>KAREN VITORIA DAMASCENO</t>
  </si>
  <si>
    <t>RESISTENCIA - 12/08/2018</t>
  </si>
  <si>
    <t>SANDRA FAUSTINO</t>
  </si>
  <si>
    <t>PATRICIA VINHAS</t>
  </si>
  <si>
    <t>Alexandre Henrique Hermes de Sousa</t>
  </si>
  <si>
    <t>Allison dos Santos Pereira</t>
  </si>
  <si>
    <t xml:space="preserve">KAYKY CLIEVER BRITO CASSIANO   </t>
  </si>
  <si>
    <t xml:space="preserve">TIAGO DIAS RIBEIRO         </t>
  </si>
  <si>
    <t>Vanderson Gabriel Nas. da Silva</t>
  </si>
  <si>
    <t>VICTOR RODRIGUES DE CASTRO</t>
  </si>
  <si>
    <t xml:space="preserve">WILLIAN SANTOS PANTOJA                 </t>
  </si>
  <si>
    <t>RODRIGO GOMES</t>
  </si>
  <si>
    <t>LUAN DIEGO</t>
  </si>
  <si>
    <t>MARCELO ANTONIO DA SILVA SOUSA</t>
  </si>
  <si>
    <t>DaniloMendes</t>
  </si>
  <si>
    <t>Zenite</t>
  </si>
  <si>
    <t>ACPCASTANHAL</t>
  </si>
  <si>
    <t>EVANDRO MEDEIROS</t>
  </si>
  <si>
    <t xml:space="preserve">JOAO LUIZ DE OLIVEIRA SOUZA MELO  </t>
  </si>
  <si>
    <t xml:space="preserve">RUI BISPO DO VALE  </t>
  </si>
  <si>
    <t>ANTONIO LISBOA</t>
  </si>
  <si>
    <t>ANTONIO DOMINGOS</t>
  </si>
  <si>
    <t>JOSE AUGUSTO</t>
  </si>
  <si>
    <t>José Augusto Trindade da Silva</t>
  </si>
  <si>
    <t>JOSÉ FRANCISCO GONÇALVES SOLANO</t>
  </si>
  <si>
    <t>MANOEL GILMAR PEREIRA FRANCO</t>
  </si>
  <si>
    <t xml:space="preserve">ODINALDO FAVACHO BARATA  </t>
  </si>
  <si>
    <t>Roosevelt Ferreira</t>
  </si>
  <si>
    <t>Etevaldo de Freitas filho</t>
  </si>
  <si>
    <t>Feminino Juvenil</t>
  </si>
  <si>
    <t>CIRCUITO 15/07/2018</t>
  </si>
  <si>
    <t>RESISTENCIA 12/08/2018</t>
  </si>
  <si>
    <t>ROBERTO GOMES</t>
  </si>
  <si>
    <t>LEONIDAS DE SOUZA FILHO</t>
  </si>
  <si>
    <t>CAPANEMA</t>
  </si>
  <si>
    <t>ELIAS GONÇALVES</t>
  </si>
  <si>
    <t xml:space="preserve">ELIVANDRO CRISPIM RIBEIRO    </t>
  </si>
  <si>
    <t xml:space="preserve">ISMAR DA COSTA LIMA       </t>
  </si>
  <si>
    <t>JOAO BATISTA CONCEIÇÃO</t>
  </si>
  <si>
    <t xml:space="preserve">MARCO ANTONIO OLIVEIRA DA SILVA   </t>
  </si>
  <si>
    <t xml:space="preserve">NIlTON CESAR ALVES MOREIRA     </t>
  </si>
  <si>
    <t>REGINALDO CARVALHO LIMA</t>
  </si>
  <si>
    <t>Schubert Carvalho</t>
  </si>
  <si>
    <t xml:space="preserve">SERGIO GARCIA FERREIRA    </t>
  </si>
  <si>
    <t>Fábio Henrique dos Anjos</t>
  </si>
  <si>
    <t>AMAZÔNIA</t>
  </si>
  <si>
    <t>Ednaldo Correa moraes</t>
  </si>
  <si>
    <t>CIRCUITO  15/07/2018</t>
  </si>
  <si>
    <t>EDUARDO SANTANA</t>
  </si>
  <si>
    <t>VALDEMIR DAMASCENO</t>
  </si>
  <si>
    <t>MARCIO CARDOSO SILVA</t>
  </si>
  <si>
    <t>CLEIDSON FRANKLIN</t>
  </si>
  <si>
    <t>ILZOMAR MENDES MOARES</t>
  </si>
  <si>
    <t xml:space="preserve">JOCIMAR BRITO </t>
  </si>
  <si>
    <t>Alan Fabricio da Cruz da Trindade</t>
  </si>
  <si>
    <t>ZÊNITE</t>
  </si>
  <si>
    <t>CESAR FERNANDES</t>
  </si>
  <si>
    <t xml:space="preserve">DEYVISON KLAY BARBOSA MENEZES  </t>
  </si>
  <si>
    <t>Eliton Willians de Paula Silva</t>
  </si>
  <si>
    <t>FRANCISNALDO DA PAIXÃO CHAVES</t>
  </si>
  <si>
    <t>João José Vaz</t>
  </si>
  <si>
    <t>Jocivaldo Ribeiro Silva</t>
  </si>
  <si>
    <t xml:space="preserve">JORGE ARTHUR BESSA MELLO   </t>
  </si>
  <si>
    <t>Marco Antonio Lima</t>
  </si>
  <si>
    <t>PAULO SILVA D SILVA</t>
  </si>
  <si>
    <t>Ricardo Penha</t>
  </si>
  <si>
    <t>THIAGO OLIVEIRA</t>
  </si>
  <si>
    <t xml:space="preserve">THIEGO DA CONCEICAO GALVAO    </t>
  </si>
  <si>
    <t>Josiel Silva da Silva</t>
  </si>
  <si>
    <t>Luciano Rodrigues Araújo</t>
  </si>
  <si>
    <t>Pedal ananin</t>
  </si>
  <si>
    <t>ALESSANDRO DE LIMA</t>
  </si>
  <si>
    <t>JOSE ELILSON</t>
  </si>
  <si>
    <t>ACPIRABAS</t>
  </si>
  <si>
    <t>SAMUEL DE OLIVEIRA</t>
  </si>
  <si>
    <t>EDNEY CRUZ</t>
  </si>
  <si>
    <t>ALEXANDRE FONSECA</t>
  </si>
  <si>
    <t>Mateus Vinicius da Cunha Marques</t>
  </si>
  <si>
    <t>Antonio Max Uchôa Gusmão Pantoja</t>
  </si>
  <si>
    <t>Brendon Moraes de Sousa</t>
  </si>
  <si>
    <t>Ailton Cesar Fernandes Araujo</t>
  </si>
  <si>
    <t xml:space="preserve">MARCELO JOAO </t>
  </si>
  <si>
    <t>Wesley Peres Queiroz</t>
  </si>
  <si>
    <t>Lourismar Souza Silva</t>
  </si>
  <si>
    <t>MALAQUIAS GARCIA</t>
  </si>
  <si>
    <t>DAELSON SANTOS</t>
  </si>
  <si>
    <t>JORGE ALEXANDRE</t>
  </si>
  <si>
    <t>JOEL GOMES</t>
  </si>
  <si>
    <t>VAGNER LIMA</t>
  </si>
  <si>
    <t>DANIEL WALLACE ARAÚJO DO CARMO</t>
  </si>
  <si>
    <t>EDVALDO RIBEIRO</t>
  </si>
  <si>
    <t>Renato Vinícius da Silva Xavier</t>
  </si>
  <si>
    <t>MATEUS DIAS CONCEIÇÃO</t>
  </si>
  <si>
    <t>Brendo vitor dos Santos</t>
  </si>
  <si>
    <t>RAFAEL MELLO</t>
  </si>
  <si>
    <t>HYGOR GOMES</t>
  </si>
  <si>
    <t>DIOGO OLIVEIRA</t>
  </si>
  <si>
    <t>LUAN FELIPE PIEDADE</t>
  </si>
  <si>
    <t>RODRIGO CHAGAS</t>
  </si>
  <si>
    <t xml:space="preserve"> MANOEL SANTANA GONÇALVES</t>
  </si>
  <si>
    <t>PEDRO FRANÇA</t>
  </si>
  <si>
    <t>GERAL</t>
  </si>
  <si>
    <t>x</t>
  </si>
  <si>
    <t>MICHELE DE CASSIA SILVA DIAS</t>
  </si>
  <si>
    <t>8ª</t>
  </si>
  <si>
    <t>CIRCUITO - 09/09/2018</t>
  </si>
  <si>
    <t>JOAO PEDRO MAIA</t>
  </si>
  <si>
    <t>ALDRIM OLIVEIRA</t>
  </si>
  <si>
    <t>RUBENS FERREIRA</t>
  </si>
  <si>
    <t>OTAVIO OLIVEIRA</t>
  </si>
  <si>
    <t>13º</t>
  </si>
  <si>
    <t>RESISTENCIA 08/09/2018</t>
  </si>
  <si>
    <t>YURE MIRANDA</t>
  </si>
  <si>
    <t>JOSINALDO BAIA</t>
  </si>
  <si>
    <t>RONIVALDO DIAS</t>
  </si>
  <si>
    <t>CLEUSON  FONSECA</t>
  </si>
  <si>
    <t>MAYCON REIS</t>
  </si>
  <si>
    <t>KURTZ KUGLER</t>
  </si>
  <si>
    <t>14º</t>
  </si>
  <si>
    <t>16º</t>
  </si>
  <si>
    <t>17º</t>
  </si>
  <si>
    <t>18º</t>
  </si>
  <si>
    <t>ADRIANO SILVA DE SOUZA</t>
  </si>
  <si>
    <t>WALMIR SILVA</t>
  </si>
  <si>
    <t>JOSE AMARILDO CARDOSO FONSECA</t>
  </si>
  <si>
    <t>15º</t>
  </si>
  <si>
    <t>19º</t>
  </si>
  <si>
    <t>20º</t>
  </si>
  <si>
    <t>21º</t>
  </si>
  <si>
    <t>LUIZ ALBERTO FERREIRA</t>
  </si>
  <si>
    <t>LEONAM CARLOS PEREIRA</t>
  </si>
  <si>
    <t>JOAO MOISES DOS SANTOS LIMAS</t>
  </si>
  <si>
    <t>GUSTAVO PEREIRA DE LIMA</t>
  </si>
  <si>
    <t>LEANDRO ALVES</t>
  </si>
  <si>
    <t>JOCIMAR BRITO</t>
  </si>
  <si>
    <t>KALEU DE LIMA</t>
  </si>
  <si>
    <t>FELIPE AMARAL</t>
  </si>
  <si>
    <t>RENATO SILVA</t>
  </si>
  <si>
    <t xml:space="preserve"> FEMININO ELITE</t>
  </si>
  <si>
    <t>Lucas Nunes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</si>
</sst>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3D3D3D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6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7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4" sqref="E4"/>
    </sheetView>
  </sheetViews>
  <sheetFormatPr defaultRowHeight="15" x14ac:dyDescent="0.25"/>
  <cols>
    <col min="2" max="2" width="22.28515625" bestFit="1" customWidth="1"/>
    <col min="3" max="3" width="13.42578125" bestFit="1" customWidth="1"/>
    <col min="4" max="4" width="21.42578125" bestFit="1" customWidth="1"/>
    <col min="5" max="5" width="23.28515625" bestFit="1" customWidth="1"/>
    <col min="6" max="6" width="21.42578125" style="19" bestFit="1" customWidth="1"/>
  </cols>
  <sheetData>
    <row r="1" spans="1:9" x14ac:dyDescent="0.25">
      <c r="D1" s="79"/>
      <c r="E1" s="79"/>
      <c r="F1" s="79"/>
    </row>
    <row r="2" spans="1:9" x14ac:dyDescent="0.25">
      <c r="D2" s="29" t="s">
        <v>75</v>
      </c>
      <c r="E2" s="29" t="s">
        <v>76</v>
      </c>
      <c r="F2" s="29" t="s">
        <v>77</v>
      </c>
      <c r="G2" s="29" t="s">
        <v>78</v>
      </c>
      <c r="H2" s="29" t="s">
        <v>79</v>
      </c>
      <c r="I2" s="29" t="s">
        <v>80</v>
      </c>
    </row>
    <row r="3" spans="1:9" x14ac:dyDescent="0.25">
      <c r="A3" t="s">
        <v>2</v>
      </c>
      <c r="B3" t="s">
        <v>0</v>
      </c>
      <c r="C3" t="s">
        <v>1</v>
      </c>
      <c r="D3" s="15" t="s">
        <v>73</v>
      </c>
      <c r="E3" s="31" t="s">
        <v>74</v>
      </c>
      <c r="F3" s="80"/>
      <c r="G3" s="80"/>
      <c r="H3" s="80"/>
      <c r="I3" s="12"/>
    </row>
    <row r="4" spans="1:9" x14ac:dyDescent="0.25">
      <c r="A4" s="2" t="s">
        <v>26</v>
      </c>
      <c r="B4" t="s">
        <v>3</v>
      </c>
      <c r="C4" t="s">
        <v>4</v>
      </c>
      <c r="D4" s="11" t="s">
        <v>81</v>
      </c>
      <c r="E4" s="38">
        <v>15</v>
      </c>
      <c r="F4" s="11"/>
      <c r="G4" s="11"/>
    </row>
    <row r="5" spans="1:9" x14ac:dyDescent="0.25">
      <c r="A5" s="9" t="s">
        <v>27</v>
      </c>
      <c r="B5" t="s">
        <v>69</v>
      </c>
      <c r="C5" t="s">
        <v>54</v>
      </c>
      <c r="D5" s="11" t="s">
        <v>81</v>
      </c>
      <c r="E5" s="11">
        <v>12</v>
      </c>
      <c r="F5" s="11"/>
      <c r="G5" s="11"/>
    </row>
    <row r="6" spans="1:9" x14ac:dyDescent="0.25">
      <c r="A6" s="9" t="s">
        <v>28</v>
      </c>
      <c r="B6" t="s">
        <v>70</v>
      </c>
      <c r="C6" t="s">
        <v>4</v>
      </c>
      <c r="D6" s="11" t="s">
        <v>81</v>
      </c>
      <c r="E6" s="11">
        <v>10</v>
      </c>
      <c r="F6" s="11"/>
      <c r="G6" s="11"/>
    </row>
    <row r="7" spans="1:9" x14ac:dyDescent="0.25">
      <c r="A7" s="9" t="s">
        <v>29</v>
      </c>
      <c r="B7" t="s">
        <v>71</v>
      </c>
      <c r="C7" t="s">
        <v>39</v>
      </c>
      <c r="D7" s="11" t="s">
        <v>81</v>
      </c>
      <c r="E7" s="11">
        <v>8</v>
      </c>
      <c r="F7" s="11"/>
      <c r="G7" s="11"/>
    </row>
    <row r="8" spans="1:9" x14ac:dyDescent="0.25">
      <c r="A8" s="9"/>
      <c r="B8" s="27" t="s">
        <v>72</v>
      </c>
      <c r="D8" s="11"/>
      <c r="E8" s="11"/>
      <c r="F8" s="11"/>
      <c r="G8" s="11"/>
    </row>
    <row r="9" spans="1:9" x14ac:dyDescent="0.25">
      <c r="A9" s="9"/>
      <c r="D9" s="11"/>
      <c r="E9" s="11"/>
      <c r="F9" s="11"/>
      <c r="G9" s="11"/>
    </row>
    <row r="10" spans="1:9" x14ac:dyDescent="0.25">
      <c r="A10" s="9"/>
      <c r="D10" s="11"/>
      <c r="E10" s="11"/>
      <c r="F10" s="11"/>
      <c r="G10" s="11"/>
    </row>
    <row r="11" spans="1:9" x14ac:dyDescent="0.25">
      <c r="D11" s="11"/>
      <c r="E11" s="11"/>
      <c r="F11" s="11"/>
      <c r="G11" s="11"/>
    </row>
    <row r="12" spans="1:9" x14ac:dyDescent="0.25">
      <c r="B12" s="12"/>
      <c r="D12" s="11"/>
      <c r="E12" s="11"/>
      <c r="F12" s="11"/>
      <c r="G12" s="11"/>
    </row>
    <row r="13" spans="1:9" x14ac:dyDescent="0.25">
      <c r="B13" s="12"/>
      <c r="D13" s="11"/>
      <c r="E13" s="11"/>
      <c r="F13" s="11"/>
      <c r="G13" s="11"/>
    </row>
    <row r="14" spans="1:9" x14ac:dyDescent="0.25">
      <c r="D14" s="7"/>
      <c r="E14" s="7"/>
      <c r="F14" s="11"/>
      <c r="G14" s="7"/>
    </row>
    <row r="15" spans="1:9" x14ac:dyDescent="0.25">
      <c r="D15" s="7"/>
      <c r="E15" s="7"/>
      <c r="F15" s="11"/>
      <c r="G15" s="7"/>
    </row>
  </sheetData>
  <sortState ref="B4:G13">
    <sortCondition descending="1" ref="G4:G13"/>
  </sortState>
  <mergeCells count="2">
    <mergeCell ref="D1:F1"/>
    <mergeCell ref="F3:H3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B16" sqref="B16"/>
    </sheetView>
  </sheetViews>
  <sheetFormatPr defaultRowHeight="15" x14ac:dyDescent="0.25"/>
  <cols>
    <col min="2" max="2" width="34.85546875" bestFit="1" customWidth="1"/>
    <col min="3" max="3" width="14.5703125" bestFit="1" customWidth="1"/>
    <col min="4" max="4" width="13.140625" customWidth="1"/>
    <col min="5" max="5" width="14.140625" customWidth="1"/>
    <col min="6" max="6" width="19.5703125" customWidth="1"/>
  </cols>
  <sheetData>
    <row r="2" spans="1:10" x14ac:dyDescent="0.25">
      <c r="A2" s="27"/>
      <c r="B2" s="3"/>
      <c r="C2" s="27"/>
      <c r="D2" s="29" t="s">
        <v>75</v>
      </c>
      <c r="E2" s="29" t="s">
        <v>76</v>
      </c>
      <c r="F2" s="29" t="s">
        <v>77</v>
      </c>
      <c r="G2" s="29" t="s">
        <v>78</v>
      </c>
      <c r="H2" s="29" t="s">
        <v>79</v>
      </c>
      <c r="I2" s="29" t="s">
        <v>80</v>
      </c>
      <c r="J2" s="29" t="s">
        <v>37</v>
      </c>
    </row>
    <row r="3" spans="1:10" ht="60" x14ac:dyDescent="0.25">
      <c r="A3" s="42" t="s">
        <v>2</v>
      </c>
      <c r="B3" s="52" t="s">
        <v>0</v>
      </c>
      <c r="C3" s="42" t="s">
        <v>1</v>
      </c>
      <c r="D3" s="43" t="s">
        <v>73</v>
      </c>
      <c r="E3" s="44" t="s">
        <v>118</v>
      </c>
      <c r="F3" s="45" t="s">
        <v>199</v>
      </c>
      <c r="G3" s="46" t="s">
        <v>193</v>
      </c>
      <c r="H3" s="46"/>
      <c r="I3" s="43"/>
      <c r="J3" s="34"/>
    </row>
    <row r="4" spans="1:10" x14ac:dyDescent="0.25">
      <c r="A4" s="33" t="s">
        <v>26</v>
      </c>
      <c r="B4" s="40" t="s">
        <v>183</v>
      </c>
      <c r="C4" s="51" t="s">
        <v>53</v>
      </c>
      <c r="D4" s="54">
        <v>15</v>
      </c>
      <c r="E4" s="34">
        <v>12</v>
      </c>
      <c r="F4" s="54">
        <v>15</v>
      </c>
      <c r="G4" s="34">
        <v>12</v>
      </c>
      <c r="H4" s="34"/>
      <c r="I4" s="34"/>
      <c r="J4" s="34">
        <f>SUM(D4:I4)</f>
        <v>54</v>
      </c>
    </row>
    <row r="5" spans="1:10" x14ac:dyDescent="0.25">
      <c r="A5" s="33" t="s">
        <v>27</v>
      </c>
      <c r="B5" s="41" t="s">
        <v>177</v>
      </c>
      <c r="C5" s="51" t="s">
        <v>17</v>
      </c>
      <c r="D5" s="34">
        <v>12</v>
      </c>
      <c r="E5" s="54">
        <v>15</v>
      </c>
      <c r="F5" s="34">
        <v>12</v>
      </c>
      <c r="G5" s="34">
        <v>7</v>
      </c>
      <c r="H5" s="34"/>
      <c r="I5" s="34"/>
      <c r="J5" s="34">
        <f>SUM(D5:I5)</f>
        <v>46</v>
      </c>
    </row>
    <row r="6" spans="1:10" x14ac:dyDescent="0.25">
      <c r="A6" s="33" t="s">
        <v>28</v>
      </c>
      <c r="B6" s="40" t="s">
        <v>179</v>
      </c>
      <c r="C6" s="51" t="s">
        <v>50</v>
      </c>
      <c r="D6" s="34">
        <v>10</v>
      </c>
      <c r="E6" s="34">
        <v>10</v>
      </c>
      <c r="F6" s="34">
        <v>10</v>
      </c>
      <c r="G6" s="54">
        <v>15</v>
      </c>
      <c r="H6" s="34"/>
      <c r="I6" s="34"/>
      <c r="J6" s="34">
        <f>SUM(D6:I6)</f>
        <v>45</v>
      </c>
    </row>
    <row r="7" spans="1:10" x14ac:dyDescent="0.25">
      <c r="A7" s="33" t="s">
        <v>29</v>
      </c>
      <c r="B7" s="40" t="s">
        <v>178</v>
      </c>
      <c r="C7" s="51" t="s">
        <v>49</v>
      </c>
      <c r="D7" s="34">
        <v>5</v>
      </c>
      <c r="E7" s="34">
        <v>6</v>
      </c>
      <c r="F7" s="34">
        <v>7</v>
      </c>
      <c r="G7" s="34">
        <v>6</v>
      </c>
      <c r="H7" s="34"/>
      <c r="I7" s="34"/>
      <c r="J7" s="34">
        <f>SUM(D7:I7)</f>
        <v>24</v>
      </c>
    </row>
    <row r="8" spans="1:10" x14ac:dyDescent="0.25">
      <c r="A8" s="33" t="s">
        <v>30</v>
      </c>
      <c r="B8" s="40" t="s">
        <v>180</v>
      </c>
      <c r="C8" s="51" t="s">
        <v>54</v>
      </c>
      <c r="D8" s="34">
        <v>8</v>
      </c>
      <c r="E8" s="34">
        <v>8</v>
      </c>
      <c r="F8" s="34" t="s">
        <v>81</v>
      </c>
      <c r="G8" s="34" t="s">
        <v>81</v>
      </c>
      <c r="H8" s="34"/>
      <c r="I8" s="34"/>
      <c r="J8" s="34">
        <f>SUM(D8:I8)</f>
        <v>16</v>
      </c>
    </row>
    <row r="9" spans="1:10" x14ac:dyDescent="0.25">
      <c r="A9" s="33" t="s">
        <v>31</v>
      </c>
      <c r="B9" s="40" t="s">
        <v>181</v>
      </c>
      <c r="C9" s="51" t="s">
        <v>50</v>
      </c>
      <c r="D9" s="34">
        <v>7</v>
      </c>
      <c r="E9" s="34">
        <v>7</v>
      </c>
      <c r="F9" s="34">
        <v>1</v>
      </c>
      <c r="G9" s="34" t="s">
        <v>81</v>
      </c>
      <c r="H9" s="34"/>
      <c r="I9" s="34"/>
      <c r="J9" s="34">
        <f>SUM(D9:I9)</f>
        <v>15</v>
      </c>
    </row>
    <row r="10" spans="1:10" x14ac:dyDescent="0.25">
      <c r="A10" s="33" t="s">
        <v>32</v>
      </c>
      <c r="B10" s="40" t="s">
        <v>182</v>
      </c>
      <c r="C10" s="51" t="s">
        <v>47</v>
      </c>
      <c r="D10" s="34">
        <v>6</v>
      </c>
      <c r="E10" s="34">
        <v>5</v>
      </c>
      <c r="F10" s="34" t="s">
        <v>81</v>
      </c>
      <c r="G10" s="34" t="s">
        <v>81</v>
      </c>
      <c r="H10" s="34"/>
      <c r="I10" s="34"/>
      <c r="J10" s="34">
        <f>SUM(D10:I10)</f>
        <v>11</v>
      </c>
    </row>
    <row r="11" spans="1:10" x14ac:dyDescent="0.25">
      <c r="A11" s="33" t="s">
        <v>33</v>
      </c>
      <c r="B11" s="40" t="s">
        <v>217</v>
      </c>
      <c r="C11" s="51" t="s">
        <v>48</v>
      </c>
      <c r="D11" s="34" t="s">
        <v>81</v>
      </c>
      <c r="E11" s="34" t="s">
        <v>81</v>
      </c>
      <c r="F11" s="48">
        <v>8</v>
      </c>
      <c r="G11" s="48" t="s">
        <v>81</v>
      </c>
      <c r="H11" s="34"/>
      <c r="I11" s="34"/>
      <c r="J11" s="34">
        <f>SUM(D11:I11)</f>
        <v>8</v>
      </c>
    </row>
    <row r="12" spans="1:10" x14ac:dyDescent="0.25">
      <c r="A12" s="33" t="s">
        <v>34</v>
      </c>
      <c r="B12" s="40" t="s">
        <v>219</v>
      </c>
      <c r="C12" s="51" t="s">
        <v>53</v>
      </c>
      <c r="D12" s="34" t="s">
        <v>81</v>
      </c>
      <c r="E12" s="34" t="s">
        <v>81</v>
      </c>
      <c r="F12" s="34" t="s">
        <v>81</v>
      </c>
      <c r="G12" s="34">
        <v>8</v>
      </c>
      <c r="H12" s="34"/>
      <c r="I12" s="34"/>
      <c r="J12" s="34">
        <f>SUM(D12:I12)</f>
        <v>8</v>
      </c>
    </row>
    <row r="13" spans="1:10" x14ac:dyDescent="0.25">
      <c r="A13" s="33" t="s">
        <v>35</v>
      </c>
      <c r="B13" s="40" t="s">
        <v>218</v>
      </c>
      <c r="C13" s="51" t="s">
        <v>48</v>
      </c>
      <c r="D13" s="34" t="s">
        <v>81</v>
      </c>
      <c r="E13" s="34" t="s">
        <v>81</v>
      </c>
      <c r="F13" s="34" t="s">
        <v>81</v>
      </c>
      <c r="G13" s="34">
        <v>1</v>
      </c>
      <c r="H13" s="34"/>
      <c r="I13" s="34"/>
      <c r="J13" s="34">
        <f>SUM(D13:I13)</f>
        <v>1</v>
      </c>
    </row>
  </sheetData>
  <sortState ref="B4:J13">
    <sortCondition descending="1" ref="J4:J13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1" sqref="D21"/>
    </sheetView>
  </sheetViews>
  <sheetFormatPr defaultRowHeight="15" x14ac:dyDescent="0.25"/>
  <cols>
    <col min="2" max="2" width="29.140625" bestFit="1" customWidth="1"/>
    <col min="3" max="3" width="22.5703125" bestFit="1" customWidth="1"/>
    <col min="4" max="4" width="23.28515625" style="9" bestFit="1" customWidth="1"/>
    <col min="5" max="5" width="21.42578125" bestFit="1" customWidth="1"/>
    <col min="6" max="6" width="18.42578125" customWidth="1"/>
  </cols>
  <sheetData>
    <row r="1" spans="1:9" x14ac:dyDescent="0.25">
      <c r="C1" s="80"/>
      <c r="D1" s="80"/>
      <c r="E1" s="80"/>
      <c r="F1" s="7"/>
      <c r="G1" s="7"/>
    </row>
    <row r="2" spans="1:9" x14ac:dyDescent="0.25">
      <c r="A2" s="27"/>
      <c r="B2" s="3"/>
      <c r="C2" s="29" t="s">
        <v>75</v>
      </c>
      <c r="D2" s="29" t="s">
        <v>76</v>
      </c>
      <c r="E2" s="29" t="s">
        <v>77</v>
      </c>
      <c r="F2" s="29" t="s">
        <v>78</v>
      </c>
      <c r="G2" s="29" t="s">
        <v>79</v>
      </c>
      <c r="H2" s="29" t="s">
        <v>80</v>
      </c>
      <c r="I2" s="29" t="s">
        <v>37</v>
      </c>
    </row>
    <row r="3" spans="1:9" ht="30" x14ac:dyDescent="0.25">
      <c r="A3" s="42" t="s">
        <v>2</v>
      </c>
      <c r="B3" s="52" t="s">
        <v>0</v>
      </c>
      <c r="C3" s="43" t="s">
        <v>73</v>
      </c>
      <c r="D3" s="44" t="s">
        <v>74</v>
      </c>
      <c r="E3" s="45" t="s">
        <v>89</v>
      </c>
      <c r="F3" s="46" t="s">
        <v>193</v>
      </c>
      <c r="G3" s="46"/>
      <c r="H3" s="43"/>
      <c r="I3" s="34"/>
    </row>
    <row r="4" spans="1:9" x14ac:dyDescent="0.25">
      <c r="A4" s="34" t="s">
        <v>26</v>
      </c>
      <c r="B4" s="33" t="s">
        <v>186</v>
      </c>
      <c r="C4" s="48" t="s">
        <v>81</v>
      </c>
      <c r="D4" s="48">
        <v>6</v>
      </c>
      <c r="E4" s="47">
        <v>15</v>
      </c>
      <c r="F4" s="48" t="s">
        <v>81</v>
      </c>
      <c r="G4" s="85"/>
      <c r="H4" s="33"/>
      <c r="I4" s="33">
        <f>SUM(D4:H4)</f>
        <v>21</v>
      </c>
    </row>
    <row r="5" spans="1:9" x14ac:dyDescent="0.25">
      <c r="A5" s="34" t="s">
        <v>27</v>
      </c>
      <c r="B5" s="33" t="s">
        <v>40</v>
      </c>
      <c r="C5" s="48" t="s">
        <v>81</v>
      </c>
      <c r="D5" s="48">
        <v>10</v>
      </c>
      <c r="E5" s="49">
        <v>8</v>
      </c>
      <c r="F5" s="48" t="s">
        <v>81</v>
      </c>
      <c r="G5" s="85"/>
      <c r="H5" s="33"/>
      <c r="I5" s="33">
        <f>SUM(D5:H5)</f>
        <v>18</v>
      </c>
    </row>
    <row r="6" spans="1:9" x14ac:dyDescent="0.25">
      <c r="A6" s="34" t="s">
        <v>28</v>
      </c>
      <c r="B6" s="33" t="s">
        <v>185</v>
      </c>
      <c r="C6" s="48" t="s">
        <v>81</v>
      </c>
      <c r="D6" s="47">
        <v>15</v>
      </c>
      <c r="E6" s="49" t="s">
        <v>81</v>
      </c>
      <c r="F6" s="48" t="s">
        <v>81</v>
      </c>
      <c r="G6" s="85"/>
      <c r="H6" s="33"/>
      <c r="I6" s="33">
        <f>SUM(D6:H6)</f>
        <v>15</v>
      </c>
    </row>
    <row r="7" spans="1:9" x14ac:dyDescent="0.25">
      <c r="A7" s="34" t="s">
        <v>29</v>
      </c>
      <c r="B7" s="33" t="s">
        <v>184</v>
      </c>
      <c r="C7" s="48" t="s">
        <v>81</v>
      </c>
      <c r="D7" s="48">
        <v>12</v>
      </c>
      <c r="E7" s="49" t="s">
        <v>81</v>
      </c>
      <c r="F7" s="48" t="s">
        <v>81</v>
      </c>
      <c r="G7" s="85"/>
      <c r="H7" s="33"/>
      <c r="I7" s="33">
        <f>SUM(D7:H7)</f>
        <v>12</v>
      </c>
    </row>
    <row r="8" spans="1:9" x14ac:dyDescent="0.25">
      <c r="A8" s="34" t="s">
        <v>30</v>
      </c>
      <c r="B8" s="33" t="s">
        <v>225</v>
      </c>
      <c r="C8" s="48" t="s">
        <v>81</v>
      </c>
      <c r="D8" s="48" t="s">
        <v>81</v>
      </c>
      <c r="E8" s="49">
        <v>12</v>
      </c>
      <c r="F8" s="48" t="s">
        <v>81</v>
      </c>
      <c r="G8" s="85"/>
      <c r="H8" s="33"/>
      <c r="I8" s="33">
        <f>SUM(D8:H8)</f>
        <v>12</v>
      </c>
    </row>
    <row r="9" spans="1:9" x14ac:dyDescent="0.25">
      <c r="A9" s="34" t="s">
        <v>31</v>
      </c>
      <c r="B9" s="33" t="s">
        <v>224</v>
      </c>
      <c r="C9" s="48" t="s">
        <v>81</v>
      </c>
      <c r="D9" s="48" t="s">
        <v>81</v>
      </c>
      <c r="E9" s="49">
        <v>10</v>
      </c>
      <c r="F9" s="48" t="s">
        <v>81</v>
      </c>
      <c r="G9" s="85"/>
      <c r="H9" s="33"/>
      <c r="I9" s="33">
        <f>SUM(D9:H9)</f>
        <v>10</v>
      </c>
    </row>
    <row r="10" spans="1:9" x14ac:dyDescent="0.25">
      <c r="A10" s="34" t="s">
        <v>32</v>
      </c>
      <c r="B10" s="33" t="s">
        <v>187</v>
      </c>
      <c r="C10" s="48" t="s">
        <v>81</v>
      </c>
      <c r="D10" s="48">
        <v>8</v>
      </c>
      <c r="E10" s="49" t="s">
        <v>81</v>
      </c>
      <c r="F10" s="48" t="s">
        <v>81</v>
      </c>
      <c r="G10" s="85"/>
      <c r="H10" s="33"/>
      <c r="I10" s="33">
        <f>SUM(D10:H10)</f>
        <v>8</v>
      </c>
    </row>
    <row r="11" spans="1:9" x14ac:dyDescent="0.25">
      <c r="A11" s="34" t="s">
        <v>33</v>
      </c>
      <c r="B11" s="33" t="s">
        <v>188</v>
      </c>
      <c r="C11" s="48" t="s">
        <v>81</v>
      </c>
      <c r="D11" s="48">
        <v>7</v>
      </c>
      <c r="E11" s="49" t="s">
        <v>81</v>
      </c>
      <c r="F11" s="48" t="s">
        <v>81</v>
      </c>
      <c r="G11" s="85"/>
      <c r="H11" s="33"/>
      <c r="I11" s="33">
        <f>SUM(D11:H11)</f>
        <v>7</v>
      </c>
    </row>
    <row r="12" spans="1:9" x14ac:dyDescent="0.25">
      <c r="A12" s="21"/>
      <c r="C12" s="11"/>
      <c r="D12" s="11"/>
      <c r="E12" s="8"/>
      <c r="F12" s="11"/>
      <c r="G12" s="7"/>
    </row>
    <row r="13" spans="1:9" x14ac:dyDescent="0.25">
      <c r="A13" s="21"/>
      <c r="C13" s="11"/>
      <c r="D13" s="11"/>
      <c r="E13" s="8"/>
      <c r="F13" s="11"/>
      <c r="G13" s="7"/>
    </row>
    <row r="14" spans="1:9" x14ac:dyDescent="0.25">
      <c r="A14" s="21"/>
      <c r="C14" s="11"/>
      <c r="D14" s="11"/>
      <c r="E14" s="8"/>
      <c r="F14" s="11"/>
      <c r="G14" s="7"/>
    </row>
    <row r="15" spans="1:9" x14ac:dyDescent="0.25">
      <c r="A15" s="21"/>
      <c r="C15" s="11"/>
      <c r="D15" s="11"/>
      <c r="E15" s="8"/>
      <c r="F15" s="11"/>
      <c r="G15" s="7"/>
    </row>
    <row r="16" spans="1:9" x14ac:dyDescent="0.25">
      <c r="A16" s="20"/>
      <c r="C16" s="11"/>
      <c r="D16" s="11"/>
      <c r="E16" s="8"/>
      <c r="F16" s="11"/>
      <c r="G16" s="7"/>
    </row>
    <row r="17" spans="1:7" x14ac:dyDescent="0.25">
      <c r="A17" s="20"/>
      <c r="C17" s="11"/>
      <c r="D17" s="11"/>
      <c r="E17" s="8"/>
      <c r="F17" s="11"/>
      <c r="G17" s="7"/>
    </row>
    <row r="18" spans="1:7" x14ac:dyDescent="0.25">
      <c r="A18" s="9"/>
      <c r="C18" s="11"/>
      <c r="D18" s="11"/>
      <c r="E18" s="8"/>
      <c r="F18" s="11"/>
      <c r="G18" s="7"/>
    </row>
    <row r="19" spans="1:7" x14ac:dyDescent="0.25">
      <c r="A19" s="9"/>
      <c r="C19" s="11"/>
      <c r="D19" s="11"/>
      <c r="E19" s="8"/>
      <c r="F19" s="11"/>
      <c r="G19" s="7"/>
    </row>
    <row r="20" spans="1:7" x14ac:dyDescent="0.25">
      <c r="A20" s="20"/>
      <c r="C20" s="11"/>
      <c r="D20" s="11"/>
      <c r="E20" s="8"/>
      <c r="F20" s="11"/>
      <c r="G20" s="7"/>
    </row>
    <row r="21" spans="1:7" x14ac:dyDescent="0.25">
      <c r="A21" s="20"/>
      <c r="C21" s="11"/>
      <c r="D21" s="11"/>
      <c r="E21" s="8"/>
      <c r="F21" s="11"/>
      <c r="G21" s="7"/>
    </row>
    <row r="22" spans="1:7" x14ac:dyDescent="0.25">
      <c r="A22" s="20"/>
      <c r="C22" s="11"/>
      <c r="D22" s="11"/>
      <c r="E22" s="8"/>
      <c r="F22" s="11"/>
      <c r="G22" s="7"/>
    </row>
    <row r="23" spans="1:7" x14ac:dyDescent="0.25">
      <c r="A23" s="20"/>
      <c r="B23" s="12"/>
      <c r="C23" s="11"/>
      <c r="D23" s="11"/>
      <c r="E23" s="8"/>
      <c r="F23" s="11"/>
      <c r="G23" s="7"/>
    </row>
    <row r="24" spans="1:7" x14ac:dyDescent="0.25">
      <c r="A24" s="20"/>
      <c r="C24" s="11"/>
      <c r="D24" s="11"/>
      <c r="E24" s="8"/>
      <c r="F24" s="11"/>
      <c r="G24" s="7"/>
    </row>
    <row r="25" spans="1:7" x14ac:dyDescent="0.25">
      <c r="A25" s="20"/>
      <c r="C25" s="11"/>
      <c r="D25" s="11"/>
      <c r="E25" s="8"/>
      <c r="F25" s="11"/>
      <c r="G25" s="7"/>
    </row>
    <row r="26" spans="1:7" x14ac:dyDescent="0.25">
      <c r="C26" s="7"/>
      <c r="D26" s="11"/>
      <c r="E26" s="23"/>
      <c r="F26" s="7"/>
      <c r="G26" s="7"/>
    </row>
    <row r="27" spans="1:7" x14ac:dyDescent="0.25">
      <c r="C27" s="7"/>
      <c r="D27" s="11"/>
      <c r="E27" s="7"/>
      <c r="F27" s="7"/>
      <c r="G27" s="7"/>
    </row>
  </sheetData>
  <sortState ref="B4:I11">
    <sortCondition descending="1" ref="I4:I11"/>
  </sortState>
  <mergeCells count="1">
    <mergeCell ref="C1:E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19" sqref="G19"/>
    </sheetView>
  </sheetViews>
  <sheetFormatPr defaultRowHeight="15" x14ac:dyDescent="0.25"/>
  <cols>
    <col min="2" max="2" width="20.42578125" bestFit="1" customWidth="1"/>
    <col min="3" max="3" width="21.42578125" bestFit="1" customWidth="1"/>
    <col min="4" max="4" width="23.28515625" style="6" bestFit="1" customWidth="1"/>
    <col min="5" max="5" width="21.42578125" style="20" bestFit="1" customWidth="1"/>
  </cols>
  <sheetData>
    <row r="1" spans="1:9" x14ac:dyDescent="0.25">
      <c r="C1" s="79"/>
      <c r="D1" s="79"/>
      <c r="E1" s="79"/>
    </row>
    <row r="2" spans="1:9" x14ac:dyDescent="0.25">
      <c r="A2" s="27"/>
      <c r="B2" s="3"/>
      <c r="C2" s="29" t="s">
        <v>75</v>
      </c>
      <c r="D2" s="29" t="s">
        <v>76</v>
      </c>
      <c r="E2" s="29" t="s">
        <v>77</v>
      </c>
      <c r="F2" s="29" t="s">
        <v>78</v>
      </c>
      <c r="G2" s="29" t="s">
        <v>79</v>
      </c>
      <c r="H2" s="29" t="s">
        <v>80</v>
      </c>
      <c r="I2" s="29" t="s">
        <v>37</v>
      </c>
    </row>
    <row r="3" spans="1:9" ht="60" x14ac:dyDescent="0.25">
      <c r="A3" s="42" t="s">
        <v>2</v>
      </c>
      <c r="B3" s="52" t="s">
        <v>0</v>
      </c>
      <c r="C3" s="43" t="s">
        <v>73</v>
      </c>
      <c r="D3" s="44" t="s">
        <v>74</v>
      </c>
      <c r="E3" s="45" t="s">
        <v>89</v>
      </c>
      <c r="F3" s="46" t="s">
        <v>193</v>
      </c>
      <c r="G3" s="46"/>
      <c r="H3" s="43"/>
      <c r="I3" s="34"/>
    </row>
    <row r="4" spans="1:9" x14ac:dyDescent="0.25">
      <c r="A4" s="2" t="s">
        <v>26</v>
      </c>
      <c r="B4" s="10" t="s">
        <v>220</v>
      </c>
      <c r="C4" s="11" t="s">
        <v>81</v>
      </c>
      <c r="D4" s="8" t="s">
        <v>81</v>
      </c>
      <c r="E4" s="11" t="s">
        <v>81</v>
      </c>
      <c r="F4" s="38">
        <v>15</v>
      </c>
      <c r="I4">
        <f>SUM(C4:H4)</f>
        <v>15</v>
      </c>
    </row>
    <row r="5" spans="1:9" s="12" customFormat="1" x14ac:dyDescent="0.25">
      <c r="A5" s="2" t="s">
        <v>27</v>
      </c>
      <c r="B5" s="7" t="s">
        <v>40</v>
      </c>
      <c r="C5" s="11" t="s">
        <v>81</v>
      </c>
      <c r="D5" s="8" t="s">
        <v>81</v>
      </c>
      <c r="E5" s="11" t="s">
        <v>81</v>
      </c>
      <c r="F5" s="11">
        <v>12</v>
      </c>
      <c r="I5" s="12">
        <f t="shared" ref="I5:I8" si="0">SUM(C5:H5)</f>
        <v>12</v>
      </c>
    </row>
    <row r="6" spans="1:9" x14ac:dyDescent="0.25">
      <c r="A6" s="2" t="s">
        <v>28</v>
      </c>
      <c r="B6" s="7" t="s">
        <v>221</v>
      </c>
      <c r="C6" s="11" t="s">
        <v>81</v>
      </c>
      <c r="D6" s="8" t="s">
        <v>81</v>
      </c>
      <c r="E6" s="11">
        <v>12</v>
      </c>
      <c r="F6" s="11" t="s">
        <v>81</v>
      </c>
      <c r="I6" s="12">
        <f t="shared" si="0"/>
        <v>12</v>
      </c>
    </row>
    <row r="7" spans="1:9" x14ac:dyDescent="0.25">
      <c r="A7" s="20"/>
      <c r="B7" s="7" t="s">
        <v>222</v>
      </c>
      <c r="C7" s="11" t="s">
        <v>81</v>
      </c>
      <c r="D7" s="8" t="s">
        <v>81</v>
      </c>
      <c r="E7" s="38">
        <v>15</v>
      </c>
      <c r="F7" s="11" t="s">
        <v>81</v>
      </c>
      <c r="I7" s="12">
        <f t="shared" si="0"/>
        <v>15</v>
      </c>
    </row>
    <row r="8" spans="1:9" x14ac:dyDescent="0.25">
      <c r="A8" s="2"/>
      <c r="B8" s="87" t="s">
        <v>223</v>
      </c>
      <c r="C8" s="11" t="s">
        <v>81</v>
      </c>
      <c r="D8" s="8" t="s">
        <v>81</v>
      </c>
      <c r="E8" s="11">
        <v>10</v>
      </c>
      <c r="F8" s="11" t="s">
        <v>81</v>
      </c>
      <c r="I8" s="12">
        <f t="shared" si="0"/>
        <v>10</v>
      </c>
    </row>
    <row r="9" spans="1:9" x14ac:dyDescent="0.25">
      <c r="A9" s="2"/>
      <c r="B9" s="7"/>
      <c r="C9" s="11"/>
      <c r="D9" s="8"/>
      <c r="E9" s="11"/>
      <c r="F9" s="11"/>
    </row>
    <row r="10" spans="1:9" x14ac:dyDescent="0.25">
      <c r="A10" s="2"/>
      <c r="B10" s="10"/>
      <c r="C10" s="11"/>
      <c r="D10" s="8"/>
      <c r="E10" s="8"/>
      <c r="F10" s="11"/>
    </row>
    <row r="11" spans="1:9" x14ac:dyDescent="0.25">
      <c r="A11" s="2"/>
      <c r="B11" s="10"/>
      <c r="C11" s="11"/>
      <c r="D11" s="8"/>
      <c r="E11" s="11"/>
      <c r="F11" s="11"/>
    </row>
    <row r="12" spans="1:9" x14ac:dyDescent="0.25">
      <c r="A12" s="2"/>
      <c r="B12" s="10"/>
      <c r="C12" s="11"/>
      <c r="D12" s="8"/>
      <c r="E12" s="11"/>
      <c r="F12" s="11"/>
    </row>
    <row r="13" spans="1:9" x14ac:dyDescent="0.25">
      <c r="A13" s="2"/>
      <c r="B13" s="7"/>
      <c r="C13" s="11"/>
      <c r="D13" s="8"/>
      <c r="E13" s="11"/>
      <c r="F13" s="11"/>
    </row>
    <row r="14" spans="1:9" x14ac:dyDescent="0.25">
      <c r="A14" s="2"/>
      <c r="B14" s="10"/>
      <c r="C14" s="11"/>
      <c r="D14" s="8"/>
      <c r="E14" s="11"/>
      <c r="F14" s="11"/>
    </row>
    <row r="15" spans="1:9" x14ac:dyDescent="0.25">
      <c r="A15" s="9"/>
      <c r="B15" s="7"/>
      <c r="C15" s="11"/>
      <c r="D15" s="8"/>
      <c r="E15" s="11"/>
      <c r="F15" s="11"/>
    </row>
    <row r="16" spans="1:9" x14ac:dyDescent="0.25">
      <c r="A16" s="9"/>
      <c r="B16" s="10"/>
      <c r="C16" s="11"/>
      <c r="D16" s="8"/>
      <c r="E16" s="11"/>
      <c r="F16" s="11"/>
    </row>
    <row r="17" spans="1:6" x14ac:dyDescent="0.25">
      <c r="A17" s="9"/>
      <c r="B17" s="10"/>
      <c r="C17" s="11"/>
      <c r="D17" s="8"/>
      <c r="E17" s="11"/>
      <c r="F17" s="11"/>
    </row>
    <row r="18" spans="1:6" x14ac:dyDescent="0.25">
      <c r="A18" s="9"/>
      <c r="B18" s="10"/>
      <c r="C18" s="11"/>
      <c r="D18" s="8"/>
      <c r="E18" s="11"/>
      <c r="F18" s="11"/>
    </row>
    <row r="19" spans="1:6" x14ac:dyDescent="0.25">
      <c r="A19" s="9"/>
      <c r="B19" s="10"/>
      <c r="C19" s="11"/>
      <c r="D19" s="8"/>
      <c r="E19" s="11"/>
      <c r="F19" s="11"/>
    </row>
    <row r="20" spans="1:6" x14ac:dyDescent="0.25">
      <c r="B20" s="10"/>
      <c r="C20" s="11"/>
      <c r="D20" s="8"/>
      <c r="E20" s="11"/>
      <c r="F20" s="11"/>
    </row>
    <row r="21" spans="1:6" x14ac:dyDescent="0.25">
      <c r="B21" s="10"/>
      <c r="C21" s="11"/>
      <c r="D21" s="8"/>
      <c r="E21" s="11"/>
      <c r="F21" s="11"/>
    </row>
    <row r="22" spans="1:6" x14ac:dyDescent="0.25">
      <c r="B22" s="10"/>
      <c r="C22" s="11"/>
      <c r="D22" s="8"/>
      <c r="E22" s="11"/>
      <c r="F22" s="11"/>
    </row>
    <row r="23" spans="1:6" x14ac:dyDescent="0.25">
      <c r="B23" s="10"/>
      <c r="C23" s="11"/>
      <c r="D23" s="11"/>
      <c r="E23" s="11"/>
      <c r="F23" s="11"/>
    </row>
    <row r="24" spans="1:6" x14ac:dyDescent="0.25">
      <c r="B24" s="10"/>
      <c r="C24" s="11"/>
      <c r="D24" s="11"/>
      <c r="E24" s="11"/>
      <c r="F24" s="11"/>
    </row>
    <row r="25" spans="1:6" x14ac:dyDescent="0.25">
      <c r="B25" s="10"/>
      <c r="C25" s="11"/>
      <c r="D25" s="11"/>
      <c r="E25" s="11"/>
      <c r="F25" s="11"/>
    </row>
    <row r="26" spans="1:6" x14ac:dyDescent="0.25">
      <c r="B26" s="10"/>
      <c r="C26" s="11"/>
      <c r="D26" s="11"/>
      <c r="E26" s="11"/>
      <c r="F26" s="11"/>
    </row>
    <row r="27" spans="1:6" x14ac:dyDescent="0.25">
      <c r="B27" s="7"/>
      <c r="C27" s="7"/>
      <c r="D27" s="23"/>
      <c r="E27" s="11"/>
      <c r="F27" s="7"/>
    </row>
    <row r="28" spans="1:6" x14ac:dyDescent="0.25">
      <c r="B28" s="7"/>
      <c r="C28" s="7"/>
      <c r="D28" s="23"/>
      <c r="E28" s="11"/>
      <c r="F28" s="7"/>
    </row>
    <row r="29" spans="1:6" x14ac:dyDescent="0.25">
      <c r="B29" s="7"/>
      <c r="C29" s="7"/>
      <c r="D29" s="23"/>
      <c r="E29" s="11"/>
      <c r="F29" s="7"/>
    </row>
  </sheetData>
  <sortState ref="A4:C6">
    <sortCondition ref="A4:A6"/>
  </sortState>
  <mergeCells count="1">
    <mergeCell ref="C1:E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C1" workbookViewId="0">
      <selection activeCell="T11" sqref="T11"/>
    </sheetView>
  </sheetViews>
  <sheetFormatPr defaultRowHeight="15" x14ac:dyDescent="0.25"/>
  <cols>
    <col min="2" max="2" width="20.28515625" bestFit="1" customWidth="1"/>
    <col min="4" max="8" width="10.85546875" style="12" customWidth="1"/>
    <col min="10" max="10" width="10.7109375" customWidth="1"/>
    <col min="12" max="12" width="9.140625" style="12"/>
    <col min="14" max="15" width="9.140625" style="12"/>
    <col min="17" max="17" width="9.140625" style="12"/>
    <col min="18" max="18" width="9.140625" style="7"/>
    <col min="19" max="19" width="20.28515625" bestFit="1" customWidth="1"/>
    <col min="20" max="20" width="20.28515625" style="27" bestFit="1" customWidth="1"/>
  </cols>
  <sheetData>
    <row r="1" spans="1:22" x14ac:dyDescent="0.25">
      <c r="C1" s="82" t="s">
        <v>75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83" t="s">
        <v>189</v>
      </c>
      <c r="S1" s="83"/>
      <c r="T1" s="83"/>
      <c r="U1" s="7"/>
      <c r="V1" s="7"/>
    </row>
    <row r="2" spans="1:22" ht="45" x14ac:dyDescent="0.25">
      <c r="A2" s="24" t="s">
        <v>61</v>
      </c>
      <c r="B2" s="13" t="s">
        <v>1</v>
      </c>
      <c r="C2" s="15" t="s">
        <v>64</v>
      </c>
      <c r="D2" s="15" t="s">
        <v>65</v>
      </c>
      <c r="E2" s="15" t="s">
        <v>66</v>
      </c>
      <c r="F2" s="15" t="s">
        <v>67</v>
      </c>
      <c r="G2" s="15" t="s">
        <v>117</v>
      </c>
      <c r="H2" s="15" t="s">
        <v>62</v>
      </c>
      <c r="I2" s="15" t="s">
        <v>55</v>
      </c>
      <c r="J2" s="25" t="s">
        <v>56</v>
      </c>
      <c r="K2" s="15" t="s">
        <v>57</v>
      </c>
      <c r="L2" s="15" t="s">
        <v>58</v>
      </c>
      <c r="M2" s="15" t="s">
        <v>59</v>
      </c>
      <c r="N2" s="15" t="s">
        <v>60</v>
      </c>
      <c r="O2" s="15" t="s">
        <v>41</v>
      </c>
      <c r="P2" s="16" t="s">
        <v>37</v>
      </c>
      <c r="Q2" s="17"/>
      <c r="R2" s="74" t="s">
        <v>61</v>
      </c>
      <c r="S2" s="34" t="s">
        <v>1</v>
      </c>
      <c r="T2" s="75" t="s">
        <v>37</v>
      </c>
      <c r="U2" s="24"/>
      <c r="V2" s="7"/>
    </row>
    <row r="3" spans="1:22" x14ac:dyDescent="0.25">
      <c r="A3" s="13" t="s">
        <v>26</v>
      </c>
      <c r="B3" s="12" t="s">
        <v>4</v>
      </c>
      <c r="C3" s="13">
        <f>15+6</f>
        <v>21</v>
      </c>
      <c r="D3" s="22">
        <v>0</v>
      </c>
      <c r="E3" s="22">
        <v>15</v>
      </c>
      <c r="F3" s="22">
        <v>15</v>
      </c>
      <c r="G3" s="27">
        <v>0</v>
      </c>
      <c r="H3" s="27">
        <f>8+6+5</f>
        <v>19</v>
      </c>
      <c r="I3" s="13">
        <f>15+7+6</f>
        <v>28</v>
      </c>
      <c r="J3" s="13">
        <v>0</v>
      </c>
      <c r="K3" s="13">
        <v>10</v>
      </c>
      <c r="L3" s="21">
        <v>0</v>
      </c>
      <c r="M3" s="13">
        <f>8+1+1</f>
        <v>10</v>
      </c>
      <c r="N3" s="21">
        <f>7+1+1+1</f>
        <v>10</v>
      </c>
      <c r="O3" s="21">
        <v>0</v>
      </c>
      <c r="P3" s="13">
        <f t="shared" ref="P3:P14" si="0">SUM(C3:O3)</f>
        <v>128</v>
      </c>
      <c r="Q3" s="13"/>
      <c r="R3" s="34" t="s">
        <v>26</v>
      </c>
      <c r="S3" s="33" t="s">
        <v>4</v>
      </c>
      <c r="T3" s="48">
        <f>P3+P20</f>
        <v>265</v>
      </c>
      <c r="U3" s="7"/>
      <c r="V3" s="7"/>
    </row>
    <row r="4" spans="1:22" x14ac:dyDescent="0.25">
      <c r="A4" s="22" t="s">
        <v>27</v>
      </c>
      <c r="B4" s="12" t="s">
        <v>13</v>
      </c>
      <c r="C4" s="13">
        <v>12</v>
      </c>
      <c r="D4" s="22">
        <v>12</v>
      </c>
      <c r="E4" s="22">
        <v>0</v>
      </c>
      <c r="F4" s="22">
        <v>0</v>
      </c>
      <c r="G4" s="27">
        <v>0</v>
      </c>
      <c r="H4" s="27">
        <v>0</v>
      </c>
      <c r="I4" s="13">
        <v>0</v>
      </c>
      <c r="J4" s="13">
        <v>0</v>
      </c>
      <c r="K4" s="13">
        <f>15+1</f>
        <v>16</v>
      </c>
      <c r="L4" s="21">
        <v>15</v>
      </c>
      <c r="M4" s="13">
        <f>10+1+1+1</f>
        <v>13</v>
      </c>
      <c r="N4" s="21">
        <f>15+10+12</f>
        <v>37</v>
      </c>
      <c r="O4" s="21">
        <v>5</v>
      </c>
      <c r="P4" s="27">
        <f t="shared" si="0"/>
        <v>110</v>
      </c>
      <c r="Q4" s="13"/>
      <c r="R4" s="34" t="s">
        <v>27</v>
      </c>
      <c r="S4" s="33" t="s">
        <v>13</v>
      </c>
      <c r="T4" s="48">
        <f>110+124</f>
        <v>234</v>
      </c>
      <c r="U4" s="7"/>
      <c r="V4" s="7"/>
    </row>
    <row r="5" spans="1:22" x14ac:dyDescent="0.25">
      <c r="A5" s="22" t="s">
        <v>28</v>
      </c>
      <c r="B5" s="12" t="s">
        <v>17</v>
      </c>
      <c r="C5" s="13">
        <v>0</v>
      </c>
      <c r="D5" s="22">
        <v>0</v>
      </c>
      <c r="E5" s="27">
        <v>0</v>
      </c>
      <c r="F5" s="27">
        <v>0</v>
      </c>
      <c r="G5" s="27">
        <v>0</v>
      </c>
      <c r="H5" s="27">
        <f>15+10+7</f>
        <v>32</v>
      </c>
      <c r="I5" s="13">
        <v>0</v>
      </c>
      <c r="J5" s="13">
        <f>15+12</f>
        <v>27</v>
      </c>
      <c r="K5" s="13">
        <v>6</v>
      </c>
      <c r="L5" s="21">
        <f>6+10</f>
        <v>16</v>
      </c>
      <c r="M5" s="13">
        <v>0</v>
      </c>
      <c r="N5" s="21">
        <f>6+1</f>
        <v>7</v>
      </c>
      <c r="O5" s="21">
        <v>12</v>
      </c>
      <c r="P5" s="27">
        <f t="shared" si="0"/>
        <v>100</v>
      </c>
      <c r="Q5" s="13"/>
      <c r="R5" s="34" t="s">
        <v>28</v>
      </c>
      <c r="S5" s="33" t="s">
        <v>17</v>
      </c>
      <c r="T5" s="48">
        <f>100+94</f>
        <v>194</v>
      </c>
      <c r="U5" s="7"/>
      <c r="V5" s="7"/>
    </row>
    <row r="6" spans="1:22" x14ac:dyDescent="0.25">
      <c r="A6" s="22" t="s">
        <v>29</v>
      </c>
      <c r="B6" s="12" t="s">
        <v>12</v>
      </c>
      <c r="C6" s="13">
        <v>8</v>
      </c>
      <c r="D6" s="22">
        <v>0</v>
      </c>
      <c r="E6" s="27">
        <v>0</v>
      </c>
      <c r="F6" s="27">
        <v>0</v>
      </c>
      <c r="G6" s="27">
        <v>15</v>
      </c>
      <c r="H6" s="27">
        <v>0</v>
      </c>
      <c r="I6" s="13">
        <f>12+10+8</f>
        <v>30</v>
      </c>
      <c r="J6" s="13">
        <v>0</v>
      </c>
      <c r="K6" s="13">
        <v>0</v>
      </c>
      <c r="L6" s="21">
        <v>1</v>
      </c>
      <c r="M6" s="13">
        <f>12+1</f>
        <v>13</v>
      </c>
      <c r="N6" s="21">
        <f>1+1</f>
        <v>2</v>
      </c>
      <c r="O6" s="21">
        <v>15</v>
      </c>
      <c r="P6" s="27">
        <f t="shared" si="0"/>
        <v>84</v>
      </c>
      <c r="Q6" s="13"/>
      <c r="R6" s="34" t="s">
        <v>29</v>
      </c>
      <c r="S6" s="33" t="s">
        <v>12</v>
      </c>
      <c r="T6" s="48">
        <f>84+78</f>
        <v>162</v>
      </c>
      <c r="U6" s="7"/>
      <c r="V6" s="7"/>
    </row>
    <row r="7" spans="1:22" x14ac:dyDescent="0.25">
      <c r="A7" s="22" t="s">
        <v>30</v>
      </c>
      <c r="B7" s="12" t="s">
        <v>18</v>
      </c>
      <c r="C7" s="13">
        <v>0</v>
      </c>
      <c r="D7" s="22">
        <v>0</v>
      </c>
      <c r="E7" s="27">
        <v>0</v>
      </c>
      <c r="F7" s="27">
        <v>0</v>
      </c>
      <c r="G7" s="27">
        <v>0</v>
      </c>
      <c r="H7" s="27">
        <v>0</v>
      </c>
      <c r="I7" s="13">
        <v>0</v>
      </c>
      <c r="J7" s="13">
        <v>10</v>
      </c>
      <c r="K7" s="13">
        <f>12+5</f>
        <v>17</v>
      </c>
      <c r="L7" s="21">
        <f>5+1</f>
        <v>6</v>
      </c>
      <c r="M7" s="13">
        <v>15</v>
      </c>
      <c r="N7" s="21">
        <v>0</v>
      </c>
      <c r="O7" s="21">
        <v>6</v>
      </c>
      <c r="P7" s="27">
        <f t="shared" si="0"/>
        <v>54</v>
      </c>
      <c r="Q7" s="13"/>
      <c r="R7" s="34" t="s">
        <v>30</v>
      </c>
      <c r="S7" s="33" t="s">
        <v>18</v>
      </c>
      <c r="T7" s="48">
        <f>54+42</f>
        <v>96</v>
      </c>
      <c r="U7" s="7"/>
      <c r="V7" s="7"/>
    </row>
    <row r="8" spans="1:22" x14ac:dyDescent="0.25">
      <c r="A8" s="22" t="s">
        <v>31</v>
      </c>
      <c r="B8" s="12" t="s">
        <v>11</v>
      </c>
      <c r="C8" s="13">
        <f>10+7</f>
        <v>17</v>
      </c>
      <c r="D8" s="22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13">
        <v>0</v>
      </c>
      <c r="K8" s="13">
        <v>1</v>
      </c>
      <c r="L8" s="21">
        <v>0</v>
      </c>
      <c r="M8" s="13">
        <f>5+1</f>
        <v>6</v>
      </c>
      <c r="N8" s="21">
        <v>0</v>
      </c>
      <c r="O8" s="21">
        <f>10+7</f>
        <v>17</v>
      </c>
      <c r="P8" s="27">
        <f t="shared" si="0"/>
        <v>41</v>
      </c>
      <c r="Q8" s="13"/>
      <c r="R8" s="34" t="s">
        <v>31</v>
      </c>
      <c r="S8" s="33" t="s">
        <v>11</v>
      </c>
      <c r="T8" s="48">
        <f>41+49</f>
        <v>90</v>
      </c>
      <c r="U8" s="7"/>
      <c r="V8" s="7"/>
    </row>
    <row r="9" spans="1:22" x14ac:dyDescent="0.25">
      <c r="A9" s="22" t="s">
        <v>32</v>
      </c>
      <c r="B9" s="12" t="s">
        <v>43</v>
      </c>
      <c r="C9" s="13">
        <v>0</v>
      </c>
      <c r="D9" s="22">
        <f>15+10</f>
        <v>25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13">
        <v>0</v>
      </c>
      <c r="L9" s="21">
        <v>0</v>
      </c>
      <c r="M9" s="13">
        <f>7+1</f>
        <v>8</v>
      </c>
      <c r="N9" s="21">
        <f>1+1+1</f>
        <v>3</v>
      </c>
      <c r="O9" s="21">
        <v>0</v>
      </c>
      <c r="P9" s="27">
        <f t="shared" si="0"/>
        <v>36</v>
      </c>
      <c r="Q9" s="13"/>
      <c r="R9" s="34" t="s">
        <v>32</v>
      </c>
      <c r="S9" s="33" t="s">
        <v>43</v>
      </c>
      <c r="T9" s="48">
        <f>36+47</f>
        <v>83</v>
      </c>
      <c r="U9" s="7"/>
      <c r="V9" s="7"/>
    </row>
    <row r="10" spans="1:22" x14ac:dyDescent="0.25">
      <c r="A10" s="22" t="s">
        <v>33</v>
      </c>
      <c r="B10" s="12" t="s">
        <v>16</v>
      </c>
      <c r="C10" s="13">
        <v>0</v>
      </c>
      <c r="D10" s="22">
        <v>0</v>
      </c>
      <c r="E10" s="27">
        <v>0</v>
      </c>
      <c r="F10" s="27">
        <v>0</v>
      </c>
      <c r="G10" s="27">
        <v>0</v>
      </c>
      <c r="H10" s="27">
        <v>12</v>
      </c>
      <c r="I10" s="27">
        <v>0</v>
      </c>
      <c r="J10" s="27">
        <v>0</v>
      </c>
      <c r="K10" s="13">
        <v>0</v>
      </c>
      <c r="L10" s="21">
        <f>12+1</f>
        <v>13</v>
      </c>
      <c r="M10" s="13">
        <v>0</v>
      </c>
      <c r="N10" s="21">
        <v>0</v>
      </c>
      <c r="O10" s="22">
        <v>0</v>
      </c>
      <c r="P10" s="27">
        <f t="shared" si="0"/>
        <v>25</v>
      </c>
      <c r="Q10" s="13"/>
      <c r="R10" s="34" t="s">
        <v>33</v>
      </c>
      <c r="S10" s="33" t="s">
        <v>16</v>
      </c>
      <c r="T10" s="48">
        <f>P10+P27</f>
        <v>56</v>
      </c>
      <c r="U10" s="7"/>
      <c r="V10" s="7"/>
    </row>
    <row r="11" spans="1:22" x14ac:dyDescent="0.25">
      <c r="A11" s="22" t="s">
        <v>34</v>
      </c>
      <c r="B11" s="12" t="s">
        <v>10</v>
      </c>
      <c r="C11" s="13">
        <v>0</v>
      </c>
      <c r="D11" s="22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13">
        <v>1</v>
      </c>
      <c r="L11" s="21">
        <f>8+1+1</f>
        <v>10</v>
      </c>
      <c r="M11" s="13">
        <f>6+1</f>
        <v>7</v>
      </c>
      <c r="N11" s="21">
        <v>0</v>
      </c>
      <c r="O11" s="22">
        <v>0</v>
      </c>
      <c r="P11" s="27">
        <f t="shared" si="0"/>
        <v>18</v>
      </c>
      <c r="Q11" s="13"/>
      <c r="R11" s="34" t="s">
        <v>34</v>
      </c>
      <c r="S11" s="33" t="s">
        <v>10</v>
      </c>
      <c r="T11" s="48">
        <f>18+21</f>
        <v>39</v>
      </c>
      <c r="U11" s="7"/>
      <c r="V11" s="7"/>
    </row>
    <row r="12" spans="1:22" x14ac:dyDescent="0.25">
      <c r="A12" s="22" t="s">
        <v>35</v>
      </c>
      <c r="B12" s="12" t="s">
        <v>104</v>
      </c>
      <c r="C12" s="13">
        <v>0</v>
      </c>
      <c r="D12" s="22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13">
        <v>8</v>
      </c>
      <c r="L12" s="21">
        <v>7</v>
      </c>
      <c r="M12" s="13">
        <v>0</v>
      </c>
      <c r="N12" s="21">
        <v>0</v>
      </c>
      <c r="O12" s="22">
        <v>0</v>
      </c>
      <c r="P12" s="27">
        <f t="shared" si="0"/>
        <v>15</v>
      </c>
      <c r="Q12" s="13"/>
      <c r="R12" s="34" t="s">
        <v>36</v>
      </c>
      <c r="S12" s="33" t="s">
        <v>68</v>
      </c>
      <c r="T12" s="48">
        <f>14+23</f>
        <v>37</v>
      </c>
      <c r="U12" s="7"/>
      <c r="V12" s="7"/>
    </row>
    <row r="13" spans="1:22" x14ac:dyDescent="0.25">
      <c r="A13" s="22" t="s">
        <v>36</v>
      </c>
      <c r="B13" s="12" t="s">
        <v>68</v>
      </c>
      <c r="C13" s="13">
        <v>0</v>
      </c>
      <c r="D13" s="22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13">
        <v>0</v>
      </c>
      <c r="L13" s="21">
        <v>0</v>
      </c>
      <c r="M13" s="13">
        <v>1</v>
      </c>
      <c r="N13" s="21">
        <f>8+5</f>
        <v>13</v>
      </c>
      <c r="O13" s="22">
        <v>0</v>
      </c>
      <c r="P13" s="27">
        <f t="shared" si="0"/>
        <v>14</v>
      </c>
      <c r="Q13" s="13"/>
      <c r="R13" s="34" t="s">
        <v>35</v>
      </c>
      <c r="S13" s="33" t="s">
        <v>104</v>
      </c>
      <c r="T13" s="48">
        <f>15+16</f>
        <v>31</v>
      </c>
      <c r="U13" s="7"/>
      <c r="V13" s="7"/>
    </row>
    <row r="14" spans="1:22" x14ac:dyDescent="0.25">
      <c r="A14" s="22" t="s">
        <v>38</v>
      </c>
      <c r="B14" s="73" t="s">
        <v>122</v>
      </c>
      <c r="C14" s="13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13">
        <v>7</v>
      </c>
      <c r="L14" s="21">
        <v>0</v>
      </c>
      <c r="M14" s="13">
        <v>0</v>
      </c>
      <c r="N14" s="21">
        <v>0</v>
      </c>
      <c r="O14" s="22">
        <v>0</v>
      </c>
      <c r="P14" s="27">
        <f t="shared" si="0"/>
        <v>7</v>
      </c>
      <c r="Q14" s="13"/>
      <c r="R14" s="34" t="s">
        <v>38</v>
      </c>
      <c r="S14" s="76" t="s">
        <v>122</v>
      </c>
      <c r="T14" s="48">
        <f>7+5</f>
        <v>12</v>
      </c>
      <c r="U14" s="7"/>
      <c r="V14" s="7"/>
    </row>
    <row r="15" spans="1:22" x14ac:dyDescent="0.25">
      <c r="A15" s="22"/>
      <c r="B15" s="12"/>
      <c r="C15" s="13"/>
      <c r="D15" s="22"/>
      <c r="E15" s="22"/>
      <c r="F15" s="22"/>
      <c r="G15" s="27"/>
      <c r="H15" s="27"/>
      <c r="I15" s="13"/>
      <c r="J15" s="13"/>
      <c r="K15" s="13"/>
      <c r="L15" s="21"/>
      <c r="M15" s="13"/>
      <c r="N15" s="21"/>
      <c r="O15" s="22"/>
      <c r="P15" s="22"/>
      <c r="Q15" s="13"/>
      <c r="R15" s="11"/>
      <c r="S15" s="11"/>
      <c r="T15" s="28"/>
      <c r="U15" s="7"/>
      <c r="V15" s="7"/>
    </row>
    <row r="16" spans="1:22" x14ac:dyDescent="0.25">
      <c r="A16" s="22"/>
      <c r="B16" s="12"/>
      <c r="C16" s="13"/>
      <c r="D16" s="22"/>
      <c r="E16" s="22"/>
      <c r="F16" s="22"/>
      <c r="G16" s="27"/>
      <c r="H16" s="27"/>
      <c r="I16" s="13"/>
      <c r="J16" s="13"/>
      <c r="K16" s="13"/>
      <c r="L16" s="21"/>
      <c r="M16" s="13"/>
      <c r="N16" s="21"/>
      <c r="O16" s="22"/>
      <c r="P16" s="22"/>
      <c r="Q16" s="13"/>
      <c r="R16" s="11"/>
      <c r="S16" s="11"/>
      <c r="T16" s="28"/>
      <c r="U16" s="7"/>
      <c r="V16" s="7"/>
    </row>
    <row r="17" spans="1:22" x14ac:dyDescent="0.25">
      <c r="S17" s="7"/>
      <c r="T17" s="28"/>
      <c r="U17" s="7"/>
      <c r="V17" s="7"/>
    </row>
    <row r="18" spans="1:22" x14ac:dyDescent="0.25">
      <c r="A18" s="12"/>
      <c r="B18" s="12"/>
      <c r="C18" s="82" t="s">
        <v>76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S18" s="7"/>
      <c r="T18" s="28"/>
      <c r="U18" s="7"/>
      <c r="V18" s="7"/>
    </row>
    <row r="19" spans="1:22" ht="45" x14ac:dyDescent="0.25">
      <c r="A19" s="24" t="s">
        <v>61</v>
      </c>
      <c r="B19" s="27" t="s">
        <v>1</v>
      </c>
      <c r="C19" s="15" t="s">
        <v>64</v>
      </c>
      <c r="D19" s="15" t="s">
        <v>65</v>
      </c>
      <c r="E19" s="15" t="s">
        <v>66</v>
      </c>
      <c r="F19" s="15" t="s">
        <v>67</v>
      </c>
      <c r="G19" s="15" t="s">
        <v>117</v>
      </c>
      <c r="H19" s="15" t="s">
        <v>62</v>
      </c>
      <c r="I19" s="15" t="s">
        <v>55</v>
      </c>
      <c r="J19" s="25" t="s">
        <v>56</v>
      </c>
      <c r="K19" s="15" t="s">
        <v>57</v>
      </c>
      <c r="L19" s="15" t="s">
        <v>58</v>
      </c>
      <c r="M19" s="15" t="s">
        <v>59</v>
      </c>
      <c r="N19" s="15" t="s">
        <v>60</v>
      </c>
      <c r="O19" s="15" t="s">
        <v>41</v>
      </c>
      <c r="P19" s="16" t="s">
        <v>37</v>
      </c>
      <c r="S19" s="7"/>
      <c r="T19" s="28"/>
      <c r="U19" s="7"/>
      <c r="V19" s="7"/>
    </row>
    <row r="20" spans="1:22" x14ac:dyDescent="0.25">
      <c r="A20" s="27" t="s">
        <v>26</v>
      </c>
      <c r="B20" s="12" t="s">
        <v>4</v>
      </c>
      <c r="C20" s="27">
        <f>15+5</f>
        <v>20</v>
      </c>
      <c r="D20" s="27">
        <v>0</v>
      </c>
      <c r="E20" s="27">
        <v>15</v>
      </c>
      <c r="F20" s="27">
        <v>15</v>
      </c>
      <c r="G20" s="27">
        <v>0</v>
      </c>
      <c r="H20" s="27">
        <f>12+6+5</f>
        <v>23</v>
      </c>
      <c r="I20" s="27">
        <f>12+7+6</f>
        <v>25</v>
      </c>
      <c r="J20" s="27">
        <v>0</v>
      </c>
      <c r="K20" s="27">
        <v>12</v>
      </c>
      <c r="L20" s="27">
        <v>0</v>
      </c>
      <c r="M20" s="27">
        <f>15+1+1</f>
        <v>17</v>
      </c>
      <c r="N20" s="27">
        <f>7+1+1+1</f>
        <v>10</v>
      </c>
      <c r="O20" s="27">
        <v>0</v>
      </c>
      <c r="P20" s="27">
        <f t="shared" ref="P20:P31" si="1">SUM(C20:O20)</f>
        <v>137</v>
      </c>
    </row>
    <row r="21" spans="1:22" x14ac:dyDescent="0.25">
      <c r="A21" s="27" t="s">
        <v>27</v>
      </c>
      <c r="B21" s="12" t="s">
        <v>13</v>
      </c>
      <c r="C21" s="27">
        <f>8+7</f>
        <v>15</v>
      </c>
      <c r="D21" s="27">
        <v>12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f>15+6</f>
        <v>21</v>
      </c>
      <c r="L21" s="27">
        <f>15+8+1</f>
        <v>24</v>
      </c>
      <c r="M21" s="27">
        <f>6+1+1+1</f>
        <v>9</v>
      </c>
      <c r="N21" s="27">
        <f>15+12+10</f>
        <v>37</v>
      </c>
      <c r="O21" s="27">
        <v>6</v>
      </c>
      <c r="P21" s="27">
        <f t="shared" si="1"/>
        <v>124</v>
      </c>
    </row>
    <row r="22" spans="1:22" x14ac:dyDescent="0.25">
      <c r="A22" s="27" t="s">
        <v>28</v>
      </c>
      <c r="B22" s="12" t="s">
        <v>17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>15+8+7</f>
        <v>30</v>
      </c>
      <c r="I22" s="27">
        <v>0</v>
      </c>
      <c r="J22" s="27">
        <f>15+12</f>
        <v>27</v>
      </c>
      <c r="K22" s="27">
        <v>8</v>
      </c>
      <c r="L22" s="27">
        <f>10+1+1</f>
        <v>12</v>
      </c>
      <c r="M22" s="27">
        <v>0</v>
      </c>
      <c r="N22" s="27">
        <f>1+1</f>
        <v>2</v>
      </c>
      <c r="O22" s="27">
        <v>15</v>
      </c>
      <c r="P22" s="27">
        <f t="shared" si="1"/>
        <v>94</v>
      </c>
    </row>
    <row r="23" spans="1:22" x14ac:dyDescent="0.25">
      <c r="A23" s="27" t="s">
        <v>29</v>
      </c>
      <c r="B23" s="12" t="s">
        <v>12</v>
      </c>
      <c r="C23" s="27">
        <v>6</v>
      </c>
      <c r="D23" s="27">
        <v>0</v>
      </c>
      <c r="E23" s="27">
        <v>0</v>
      </c>
      <c r="F23" s="27">
        <v>0</v>
      </c>
      <c r="G23" s="27">
        <v>15</v>
      </c>
      <c r="H23" s="27">
        <v>0</v>
      </c>
      <c r="I23" s="27">
        <f>15+10+8</f>
        <v>33</v>
      </c>
      <c r="J23" s="27">
        <v>0</v>
      </c>
      <c r="K23" s="27">
        <v>0</v>
      </c>
      <c r="L23" s="27">
        <v>1</v>
      </c>
      <c r="M23" s="27">
        <f>1+1</f>
        <v>2</v>
      </c>
      <c r="N23" s="27">
        <f>8+1</f>
        <v>9</v>
      </c>
      <c r="O23" s="27">
        <v>12</v>
      </c>
      <c r="P23" s="27">
        <f t="shared" si="1"/>
        <v>78</v>
      </c>
    </row>
    <row r="24" spans="1:22" x14ac:dyDescent="0.25">
      <c r="A24" s="27" t="s">
        <v>30</v>
      </c>
      <c r="B24" s="12" t="s">
        <v>11</v>
      </c>
      <c r="C24" s="27">
        <f>12+10</f>
        <v>22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1</v>
      </c>
      <c r="L24" s="27">
        <v>0</v>
      </c>
      <c r="M24" s="27">
        <f>8+1</f>
        <v>9</v>
      </c>
      <c r="N24" s="27">
        <v>0</v>
      </c>
      <c r="O24" s="27">
        <f>10+7</f>
        <v>17</v>
      </c>
      <c r="P24" s="27">
        <f t="shared" si="1"/>
        <v>49</v>
      </c>
    </row>
    <row r="25" spans="1:22" x14ac:dyDescent="0.25">
      <c r="A25" s="27" t="s">
        <v>31</v>
      </c>
      <c r="B25" s="12" t="s">
        <v>43</v>
      </c>
      <c r="C25" s="27">
        <v>0</v>
      </c>
      <c r="D25" s="27">
        <f>15+10</f>
        <v>25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f>12+1</f>
        <v>13</v>
      </c>
      <c r="N25" s="27">
        <f>7+1+1</f>
        <v>9</v>
      </c>
      <c r="O25" s="27">
        <v>0</v>
      </c>
      <c r="P25" s="27">
        <f t="shared" si="1"/>
        <v>47</v>
      </c>
    </row>
    <row r="26" spans="1:22" x14ac:dyDescent="0.25">
      <c r="A26" s="27" t="s">
        <v>32</v>
      </c>
      <c r="B26" s="12" t="s">
        <v>18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10</v>
      </c>
      <c r="K26" s="27">
        <f>7+1</f>
        <v>8</v>
      </c>
      <c r="L26" s="27">
        <f>1+1</f>
        <v>2</v>
      </c>
      <c r="M26" s="27">
        <f>10+7</f>
        <v>17</v>
      </c>
      <c r="N26" s="27">
        <v>0</v>
      </c>
      <c r="O26" s="27">
        <v>5</v>
      </c>
      <c r="P26" s="27">
        <f t="shared" si="1"/>
        <v>42</v>
      </c>
    </row>
    <row r="27" spans="1:22" x14ac:dyDescent="0.25">
      <c r="A27" s="27" t="s">
        <v>33</v>
      </c>
      <c r="B27" s="12" t="s">
        <v>16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10</v>
      </c>
      <c r="I27" s="27">
        <v>0</v>
      </c>
      <c r="J27" s="27">
        <v>8</v>
      </c>
      <c r="K27" s="27">
        <v>0</v>
      </c>
      <c r="L27" s="27">
        <f>12+1</f>
        <v>13</v>
      </c>
      <c r="M27" s="27">
        <v>0</v>
      </c>
      <c r="N27" s="27">
        <v>0</v>
      </c>
      <c r="O27" s="27">
        <v>0</v>
      </c>
      <c r="P27" s="27">
        <f t="shared" si="1"/>
        <v>31</v>
      </c>
    </row>
    <row r="28" spans="1:22" x14ac:dyDescent="0.25">
      <c r="A28" s="27" t="s">
        <v>34</v>
      </c>
      <c r="B28" s="12" t="s">
        <v>68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f>12+10</f>
        <v>22</v>
      </c>
      <c r="O28" s="27">
        <v>0</v>
      </c>
      <c r="P28" s="27">
        <f t="shared" si="1"/>
        <v>23</v>
      </c>
    </row>
    <row r="29" spans="1:22" x14ac:dyDescent="0.25">
      <c r="A29" s="27" t="s">
        <v>35</v>
      </c>
      <c r="B29" s="12" t="s">
        <v>10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1</v>
      </c>
      <c r="L29" s="27">
        <f>7+5+1+1</f>
        <v>14</v>
      </c>
      <c r="M29" s="27">
        <f>5+1</f>
        <v>6</v>
      </c>
      <c r="N29" s="27">
        <v>0</v>
      </c>
      <c r="O29" s="27">
        <v>0</v>
      </c>
      <c r="P29" s="27">
        <f t="shared" si="1"/>
        <v>21</v>
      </c>
    </row>
    <row r="30" spans="1:22" x14ac:dyDescent="0.25">
      <c r="A30" s="27" t="s">
        <v>36</v>
      </c>
      <c r="B30" s="12" t="s">
        <v>104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5</v>
      </c>
      <c r="J30" s="27">
        <v>0</v>
      </c>
      <c r="K30" s="27">
        <v>10</v>
      </c>
      <c r="L30" s="27">
        <v>1</v>
      </c>
      <c r="M30" s="27">
        <v>0</v>
      </c>
      <c r="N30" s="27">
        <v>0</v>
      </c>
      <c r="O30" s="27">
        <v>0</v>
      </c>
      <c r="P30" s="27">
        <f t="shared" si="1"/>
        <v>16</v>
      </c>
    </row>
    <row r="31" spans="1:22" x14ac:dyDescent="0.25">
      <c r="A31" s="27" t="s">
        <v>38</v>
      </c>
      <c r="B31" s="73" t="s">
        <v>122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5</v>
      </c>
      <c r="L31" s="27">
        <v>0</v>
      </c>
      <c r="M31" s="27">
        <v>0</v>
      </c>
      <c r="N31" s="27">
        <v>0</v>
      </c>
      <c r="O31" s="27">
        <v>0</v>
      </c>
      <c r="P31" s="27">
        <f t="shared" si="1"/>
        <v>5</v>
      </c>
    </row>
    <row r="32" spans="1:22" x14ac:dyDescent="0.25">
      <c r="A32" s="27"/>
      <c r="B32" s="1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sortState ref="R3:T14">
    <sortCondition descending="1" ref="T3:T14"/>
  </sortState>
  <mergeCells count="3">
    <mergeCell ref="C1:P1"/>
    <mergeCell ref="C18:P18"/>
    <mergeCell ref="R1:T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5" workbookViewId="0">
      <selection activeCell="A2" sqref="A2:J31"/>
    </sheetView>
  </sheetViews>
  <sheetFormatPr defaultRowHeight="15" x14ac:dyDescent="0.25"/>
  <cols>
    <col min="1" max="1" width="9.140625" style="21"/>
    <col min="2" max="2" width="38.7109375" bestFit="1" customWidth="1"/>
    <col min="3" max="3" width="12.7109375" bestFit="1" customWidth="1"/>
    <col min="4" max="4" width="21.42578125" style="21" bestFit="1" customWidth="1"/>
    <col min="5" max="5" width="17.28515625" customWidth="1"/>
    <col min="6" max="6" width="13.140625" customWidth="1"/>
    <col min="7" max="7" width="12.85546875" bestFit="1" customWidth="1"/>
    <col min="10" max="10" width="9.140625" style="27"/>
  </cols>
  <sheetData>
    <row r="1" spans="1:13" s="12" customFormat="1" x14ac:dyDescent="0.25">
      <c r="A1" s="27"/>
      <c r="D1" s="27"/>
      <c r="J1" s="27"/>
    </row>
    <row r="2" spans="1:13" s="12" customFormat="1" x14ac:dyDescent="0.25">
      <c r="A2" s="27"/>
      <c r="B2" s="81" t="s">
        <v>226</v>
      </c>
      <c r="C2" s="81"/>
      <c r="D2" s="81"/>
      <c r="E2" s="81"/>
      <c r="F2" s="81"/>
      <c r="G2" s="81"/>
      <c r="H2" s="81"/>
      <c r="I2" s="81"/>
      <c r="J2" s="81"/>
    </row>
    <row r="3" spans="1:13" x14ac:dyDescent="0.25">
      <c r="D3" s="29" t="s">
        <v>75</v>
      </c>
      <c r="E3" s="29" t="s">
        <v>76</v>
      </c>
      <c r="F3" s="29" t="s">
        <v>77</v>
      </c>
      <c r="G3" s="29" t="s">
        <v>78</v>
      </c>
      <c r="H3" s="29" t="s">
        <v>79</v>
      </c>
      <c r="I3" s="29" t="s">
        <v>80</v>
      </c>
      <c r="J3" s="29" t="s">
        <v>37</v>
      </c>
    </row>
    <row r="4" spans="1:13" ht="30" x14ac:dyDescent="0.25">
      <c r="A4" s="26" t="s">
        <v>2</v>
      </c>
      <c r="B4" s="26" t="s">
        <v>0</v>
      </c>
      <c r="C4" s="26" t="s">
        <v>1</v>
      </c>
      <c r="D4" s="15" t="s">
        <v>73</v>
      </c>
      <c r="E4" s="31" t="s">
        <v>74</v>
      </c>
      <c r="F4" s="37" t="s">
        <v>89</v>
      </c>
      <c r="G4" s="46" t="s">
        <v>193</v>
      </c>
      <c r="H4" s="35"/>
      <c r="I4" s="36"/>
      <c r="L4" t="s">
        <v>87</v>
      </c>
      <c r="M4" t="s">
        <v>46</v>
      </c>
    </row>
    <row r="5" spans="1:13" x14ac:dyDescent="0.25">
      <c r="A5" s="21" t="s">
        <v>26</v>
      </c>
      <c r="B5" s="3" t="s">
        <v>8</v>
      </c>
      <c r="C5" s="1" t="s">
        <v>4</v>
      </c>
      <c r="D5" s="30">
        <v>15</v>
      </c>
      <c r="E5" s="30">
        <v>15</v>
      </c>
      <c r="F5" s="30">
        <v>15</v>
      </c>
      <c r="G5" s="30">
        <v>15</v>
      </c>
      <c r="H5" s="21"/>
      <c r="J5" s="27">
        <f>SUM(D5:I5)</f>
        <v>60</v>
      </c>
      <c r="L5" s="34" t="s">
        <v>26</v>
      </c>
      <c r="M5" s="34">
        <v>15</v>
      </c>
    </row>
    <row r="6" spans="1:13" s="12" customFormat="1" x14ac:dyDescent="0.25">
      <c r="A6" s="27" t="s">
        <v>27</v>
      </c>
      <c r="B6" s="3" t="s">
        <v>5</v>
      </c>
      <c r="C6" s="19" t="s">
        <v>11</v>
      </c>
      <c r="D6" s="8">
        <v>10</v>
      </c>
      <c r="E6" s="8">
        <v>12</v>
      </c>
      <c r="F6" s="8" t="s">
        <v>190</v>
      </c>
      <c r="G6" s="77">
        <v>12</v>
      </c>
      <c r="J6" s="77">
        <f>SUM(D6:I6)</f>
        <v>34</v>
      </c>
      <c r="L6" s="34" t="s">
        <v>27</v>
      </c>
      <c r="M6" s="34">
        <v>12</v>
      </c>
    </row>
    <row r="7" spans="1:13" x14ac:dyDescent="0.25">
      <c r="A7" s="27" t="s">
        <v>28</v>
      </c>
      <c r="B7" s="3" t="s">
        <v>85</v>
      </c>
      <c r="C7" s="1" t="s">
        <v>4</v>
      </c>
      <c r="D7" s="8">
        <v>6</v>
      </c>
      <c r="E7" s="8">
        <v>5</v>
      </c>
      <c r="F7" s="78">
        <v>10</v>
      </c>
      <c r="G7" s="77" t="s">
        <v>81</v>
      </c>
      <c r="J7" s="77">
        <f>SUM(D7:I7)</f>
        <v>21</v>
      </c>
      <c r="L7" s="34" t="s">
        <v>28</v>
      </c>
      <c r="M7" s="34">
        <v>10</v>
      </c>
    </row>
    <row r="8" spans="1:13" x14ac:dyDescent="0.25">
      <c r="A8" s="27" t="s">
        <v>29</v>
      </c>
      <c r="B8" s="3" t="s">
        <v>82</v>
      </c>
      <c r="C8" s="27" t="s">
        <v>49</v>
      </c>
      <c r="D8" s="77">
        <v>12</v>
      </c>
      <c r="E8" s="8">
        <v>8</v>
      </c>
      <c r="F8" s="8" t="s">
        <v>190</v>
      </c>
      <c r="G8" s="8" t="s">
        <v>81</v>
      </c>
      <c r="J8" s="77">
        <f>SUM(D8:I8)</f>
        <v>20</v>
      </c>
      <c r="L8" s="34" t="s">
        <v>29</v>
      </c>
      <c r="M8" s="34">
        <v>8</v>
      </c>
    </row>
    <row r="9" spans="1:13" s="12" customFormat="1" x14ac:dyDescent="0.25">
      <c r="A9" s="27" t="s">
        <v>30</v>
      </c>
      <c r="B9" s="3" t="s">
        <v>83</v>
      </c>
      <c r="C9" s="27" t="s">
        <v>11</v>
      </c>
      <c r="D9" s="8">
        <v>7</v>
      </c>
      <c r="E9" s="8">
        <v>10</v>
      </c>
      <c r="F9" s="8" t="s">
        <v>190</v>
      </c>
      <c r="G9" s="8" t="s">
        <v>81</v>
      </c>
      <c r="J9" s="77">
        <f>SUM(D9:I9)</f>
        <v>17</v>
      </c>
      <c r="L9" s="34" t="s">
        <v>30</v>
      </c>
      <c r="M9" s="34">
        <v>7</v>
      </c>
    </row>
    <row r="10" spans="1:13" s="12" customFormat="1" x14ac:dyDescent="0.25">
      <c r="A10" s="27" t="s">
        <v>31</v>
      </c>
      <c r="B10" s="3" t="s">
        <v>84</v>
      </c>
      <c r="C10" s="27" t="s">
        <v>53</v>
      </c>
      <c r="D10" s="8">
        <v>8</v>
      </c>
      <c r="E10" s="8">
        <v>6</v>
      </c>
      <c r="F10" s="8" t="s">
        <v>190</v>
      </c>
      <c r="G10" s="8" t="s">
        <v>81</v>
      </c>
      <c r="J10" s="77">
        <f>SUM(D10:I10)</f>
        <v>14</v>
      </c>
      <c r="L10" s="34" t="s">
        <v>31</v>
      </c>
      <c r="M10" s="34">
        <v>6</v>
      </c>
    </row>
    <row r="11" spans="1:13" s="12" customFormat="1" x14ac:dyDescent="0.25">
      <c r="A11" s="27" t="s">
        <v>32</v>
      </c>
      <c r="B11" s="3" t="s">
        <v>191</v>
      </c>
      <c r="C11" s="27" t="s">
        <v>43</v>
      </c>
      <c r="D11" s="8" t="s">
        <v>81</v>
      </c>
      <c r="E11" s="8" t="s">
        <v>81</v>
      </c>
      <c r="F11" s="8">
        <v>12</v>
      </c>
      <c r="G11" s="8" t="s">
        <v>81</v>
      </c>
      <c r="J11" s="77">
        <f>SUM(D11:I11)</f>
        <v>12</v>
      </c>
      <c r="L11" s="34" t="s">
        <v>32</v>
      </c>
      <c r="M11" s="34">
        <v>5</v>
      </c>
    </row>
    <row r="12" spans="1:13" s="12" customFormat="1" x14ac:dyDescent="0.25">
      <c r="A12" s="77" t="s">
        <v>192</v>
      </c>
      <c r="B12" s="3" t="s">
        <v>6</v>
      </c>
      <c r="C12" s="77" t="s">
        <v>49</v>
      </c>
      <c r="D12" s="8" t="s">
        <v>81</v>
      </c>
      <c r="E12" s="8">
        <v>7</v>
      </c>
      <c r="F12" s="8" t="s">
        <v>190</v>
      </c>
      <c r="G12" s="8" t="s">
        <v>81</v>
      </c>
      <c r="J12" s="77">
        <f>SUM(D12:I12)</f>
        <v>7</v>
      </c>
      <c r="L12" s="84"/>
      <c r="M12" s="84"/>
    </row>
    <row r="13" spans="1:13" x14ac:dyDescent="0.25">
      <c r="D13" s="8"/>
      <c r="E13" s="8"/>
      <c r="F13" s="7"/>
    </row>
    <row r="14" spans="1:13" x14ac:dyDescent="0.25">
      <c r="B14" s="81" t="s">
        <v>41</v>
      </c>
      <c r="C14" s="81"/>
      <c r="D14" s="81"/>
      <c r="E14" s="81"/>
      <c r="F14" s="81"/>
      <c r="G14" s="81"/>
      <c r="H14" s="81"/>
      <c r="I14" s="81"/>
      <c r="J14" s="81"/>
    </row>
    <row r="15" spans="1:13" x14ac:dyDescent="0.25">
      <c r="A15" s="21" t="s">
        <v>26</v>
      </c>
      <c r="B15" s="3" t="s">
        <v>7</v>
      </c>
      <c r="C15" s="1" t="s">
        <v>4</v>
      </c>
      <c r="D15" s="30">
        <v>15</v>
      </c>
      <c r="E15" s="30">
        <v>15</v>
      </c>
      <c r="F15" s="30">
        <v>15</v>
      </c>
      <c r="G15" s="30">
        <v>15</v>
      </c>
      <c r="H15" s="27"/>
      <c r="I15" s="12"/>
      <c r="J15" s="27">
        <f>SUM(D15:I15)</f>
        <v>60</v>
      </c>
    </row>
    <row r="16" spans="1:13" x14ac:dyDescent="0.25">
      <c r="B16" s="3"/>
      <c r="C16" s="18"/>
      <c r="D16" s="8"/>
      <c r="E16" s="8"/>
      <c r="F16" s="7"/>
    </row>
    <row r="17" spans="1:10" x14ac:dyDescent="0.25">
      <c r="D17" s="8"/>
      <c r="E17" s="8"/>
      <c r="F17" s="7"/>
    </row>
    <row r="18" spans="1:10" x14ac:dyDescent="0.25">
      <c r="B18" s="81" t="s">
        <v>62</v>
      </c>
      <c r="C18" s="81"/>
      <c r="D18" s="81"/>
      <c r="E18" s="81"/>
      <c r="F18" s="81"/>
      <c r="G18" s="81"/>
      <c r="H18" s="81"/>
      <c r="I18" s="81"/>
      <c r="J18" s="81"/>
    </row>
    <row r="19" spans="1:10" x14ac:dyDescent="0.25">
      <c r="A19" s="21" t="s">
        <v>26</v>
      </c>
      <c r="B19" s="3" t="s">
        <v>9</v>
      </c>
      <c r="C19" s="1" t="s">
        <v>4</v>
      </c>
      <c r="D19" s="30">
        <v>15</v>
      </c>
      <c r="E19" s="30">
        <v>15</v>
      </c>
      <c r="F19" s="30">
        <v>15</v>
      </c>
      <c r="G19" s="30">
        <v>15</v>
      </c>
      <c r="H19" s="27"/>
      <c r="I19" s="12"/>
      <c r="J19" s="27">
        <f>SUM(D19:I19)</f>
        <v>60</v>
      </c>
    </row>
    <row r="20" spans="1:10" s="12" customFormat="1" x14ac:dyDescent="0.25">
      <c r="A20" s="27" t="s">
        <v>27</v>
      </c>
      <c r="B20" s="3" t="s">
        <v>88</v>
      </c>
      <c r="C20" s="27" t="s">
        <v>53</v>
      </c>
      <c r="D20" s="27" t="s">
        <v>81</v>
      </c>
      <c r="E20" s="8">
        <v>12</v>
      </c>
      <c r="F20" s="8">
        <v>12</v>
      </c>
      <c r="G20" s="8">
        <v>12</v>
      </c>
      <c r="J20" s="27">
        <f>SUM(D20:I20)</f>
        <v>36</v>
      </c>
    </row>
    <row r="21" spans="1:10" s="12" customFormat="1" x14ac:dyDescent="0.25">
      <c r="A21" s="27"/>
      <c r="B21" s="3"/>
      <c r="C21" s="27"/>
      <c r="D21" s="27"/>
      <c r="E21" s="8"/>
      <c r="F21" s="7"/>
      <c r="J21" s="27"/>
    </row>
    <row r="22" spans="1:10" x14ac:dyDescent="0.25">
      <c r="B22" s="19"/>
      <c r="E22" s="8"/>
      <c r="F22" s="7"/>
    </row>
    <row r="23" spans="1:10" x14ac:dyDescent="0.25">
      <c r="B23" s="81" t="s">
        <v>63</v>
      </c>
      <c r="C23" s="81"/>
      <c r="D23" s="81"/>
      <c r="E23" s="81"/>
      <c r="F23" s="81"/>
      <c r="G23" s="81"/>
      <c r="H23" s="81"/>
      <c r="I23" s="81"/>
      <c r="J23" s="81"/>
    </row>
    <row r="24" spans="1:10" x14ac:dyDescent="0.25">
      <c r="A24" s="21" t="s">
        <v>26</v>
      </c>
      <c r="B24" s="10" t="s">
        <v>42</v>
      </c>
      <c r="C24" s="11" t="s">
        <v>43</v>
      </c>
      <c r="D24" s="30">
        <v>15</v>
      </c>
      <c r="E24" s="30">
        <v>15</v>
      </c>
      <c r="F24" s="77">
        <v>12</v>
      </c>
      <c r="G24" s="30">
        <v>15</v>
      </c>
      <c r="J24" s="27">
        <f>SUM(D24:I24)</f>
        <v>57</v>
      </c>
    </row>
    <row r="25" spans="1:10" x14ac:dyDescent="0.25">
      <c r="A25" s="21" t="s">
        <v>27</v>
      </c>
      <c r="B25" t="s">
        <v>90</v>
      </c>
      <c r="C25" t="s">
        <v>49</v>
      </c>
      <c r="D25" s="77">
        <v>12</v>
      </c>
      <c r="E25" s="77">
        <v>12</v>
      </c>
      <c r="F25" s="30">
        <v>15</v>
      </c>
      <c r="G25" s="77">
        <v>12</v>
      </c>
      <c r="J25" s="27">
        <f t="shared" ref="J25:J26" si="0">SUM(D25:I25)</f>
        <v>51</v>
      </c>
    </row>
    <row r="26" spans="1:10" x14ac:dyDescent="0.25">
      <c r="A26" s="21" t="s">
        <v>28</v>
      </c>
      <c r="B26" t="s">
        <v>91</v>
      </c>
      <c r="C26" t="s">
        <v>43</v>
      </c>
      <c r="D26" s="77">
        <v>10</v>
      </c>
      <c r="E26" s="77">
        <v>10</v>
      </c>
      <c r="F26" s="77" t="s">
        <v>81</v>
      </c>
      <c r="G26" s="77" t="s">
        <v>81</v>
      </c>
      <c r="J26" s="27">
        <f t="shared" si="0"/>
        <v>20</v>
      </c>
    </row>
    <row r="29" spans="1:10" x14ac:dyDescent="0.25">
      <c r="B29" s="81" t="s">
        <v>55</v>
      </c>
      <c r="C29" s="81"/>
      <c r="D29" s="81"/>
      <c r="E29" s="81"/>
      <c r="F29" s="81"/>
      <c r="G29" s="81"/>
      <c r="H29" s="81"/>
      <c r="I29" s="81"/>
      <c r="J29" s="81"/>
    </row>
    <row r="30" spans="1:10" x14ac:dyDescent="0.25">
      <c r="A30" s="21" t="s">
        <v>26</v>
      </c>
      <c r="B30" s="32" t="s">
        <v>86</v>
      </c>
      <c r="C30" t="s">
        <v>53</v>
      </c>
      <c r="D30" s="30">
        <v>15</v>
      </c>
      <c r="E30" s="30">
        <v>15</v>
      </c>
      <c r="F30" s="30">
        <v>15</v>
      </c>
      <c r="G30" s="30">
        <v>15</v>
      </c>
      <c r="J30" s="27">
        <f>SUM(D30:I30)</f>
        <v>60</v>
      </c>
    </row>
  </sheetData>
  <sortState ref="B5:J12">
    <sortCondition descending="1" ref="J5:J12"/>
  </sortState>
  <mergeCells count="5">
    <mergeCell ref="B29:J29"/>
    <mergeCell ref="B14:J14"/>
    <mergeCell ref="B2:J2"/>
    <mergeCell ref="B18:J18"/>
    <mergeCell ref="B23:J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C27" sqref="C27"/>
    </sheetView>
  </sheetViews>
  <sheetFormatPr defaultRowHeight="15" x14ac:dyDescent="0.25"/>
  <cols>
    <col min="1" max="1" width="9.140625" style="12"/>
    <col min="2" max="2" width="36.7109375" style="12" bestFit="1" customWidth="1"/>
    <col min="3" max="3" width="12.7109375" style="27" bestFit="1" customWidth="1"/>
    <col min="4" max="4" width="21.42578125" style="27" bestFit="1" customWidth="1"/>
    <col min="5" max="5" width="23.28515625" style="27" bestFit="1" customWidth="1"/>
    <col min="6" max="6" width="21.42578125" style="27" bestFit="1" customWidth="1"/>
    <col min="7" max="7" width="14.7109375" style="27" customWidth="1"/>
    <col min="8" max="10" width="9.140625" style="27"/>
    <col min="11" max="16384" width="9.140625" style="12"/>
  </cols>
  <sheetData>
    <row r="1" spans="1:15" x14ac:dyDescent="0.25">
      <c r="D1" s="80"/>
      <c r="E1" s="80"/>
      <c r="F1" s="80"/>
      <c r="G1" s="28"/>
    </row>
    <row r="2" spans="1:15" x14ac:dyDescent="0.25">
      <c r="A2" s="27"/>
      <c r="D2" s="50" t="s">
        <v>75</v>
      </c>
      <c r="E2" s="50" t="s">
        <v>76</v>
      </c>
      <c r="F2" s="50" t="s">
        <v>77</v>
      </c>
      <c r="G2" s="50" t="s">
        <v>78</v>
      </c>
      <c r="H2" s="50" t="s">
        <v>79</v>
      </c>
      <c r="I2" s="50" t="s">
        <v>80</v>
      </c>
      <c r="J2" s="50" t="s">
        <v>37</v>
      </c>
    </row>
    <row r="3" spans="1:15" ht="30" x14ac:dyDescent="0.25">
      <c r="A3" s="42" t="s">
        <v>2</v>
      </c>
      <c r="B3" s="42" t="s">
        <v>0</v>
      </c>
      <c r="C3" s="42" t="s">
        <v>1</v>
      </c>
      <c r="D3" s="43" t="s">
        <v>73</v>
      </c>
      <c r="E3" s="44" t="s">
        <v>74</v>
      </c>
      <c r="F3" s="45" t="s">
        <v>89</v>
      </c>
      <c r="G3" s="46" t="s">
        <v>193</v>
      </c>
      <c r="H3" s="46"/>
      <c r="I3" s="43"/>
      <c r="J3" s="34"/>
    </row>
    <row r="4" spans="1:15" x14ac:dyDescent="0.25">
      <c r="A4" s="34" t="s">
        <v>26</v>
      </c>
      <c r="B4" s="41" t="s">
        <v>98</v>
      </c>
      <c r="C4" s="51" t="s">
        <v>17</v>
      </c>
      <c r="D4" s="47">
        <v>15</v>
      </c>
      <c r="E4" s="47">
        <v>15</v>
      </c>
      <c r="F4" s="47">
        <v>15</v>
      </c>
      <c r="G4" s="34">
        <v>12</v>
      </c>
      <c r="H4" s="34"/>
      <c r="I4" s="34"/>
      <c r="J4" s="34">
        <f>SUM(D4:I4)</f>
        <v>57</v>
      </c>
    </row>
    <row r="5" spans="1:15" ht="15.75" x14ac:dyDescent="0.25">
      <c r="A5" s="34" t="s">
        <v>27</v>
      </c>
      <c r="B5" s="39" t="s">
        <v>92</v>
      </c>
      <c r="C5" s="51" t="s">
        <v>48</v>
      </c>
      <c r="D5" s="34">
        <v>8</v>
      </c>
      <c r="E5" s="34">
        <v>12</v>
      </c>
      <c r="F5" s="34">
        <v>10</v>
      </c>
      <c r="G5" s="47">
        <v>15</v>
      </c>
      <c r="H5" s="34"/>
      <c r="I5" s="34"/>
      <c r="J5" s="34">
        <f>SUM(D5:I5)</f>
        <v>45</v>
      </c>
      <c r="N5" s="12" t="s">
        <v>87</v>
      </c>
      <c r="O5" s="12" t="s">
        <v>46</v>
      </c>
    </row>
    <row r="6" spans="1:15" x14ac:dyDescent="0.25">
      <c r="A6" s="34" t="s">
        <v>28</v>
      </c>
      <c r="B6" s="41" t="s">
        <v>97</v>
      </c>
      <c r="C6" s="51" t="s">
        <v>54</v>
      </c>
      <c r="D6" s="49">
        <v>12</v>
      </c>
      <c r="E6" s="49">
        <v>10</v>
      </c>
      <c r="F6" s="49">
        <v>12</v>
      </c>
      <c r="G6" s="49">
        <v>10</v>
      </c>
      <c r="H6" s="34"/>
      <c r="I6" s="34"/>
      <c r="J6" s="34">
        <f>SUM(D6:I6)</f>
        <v>44</v>
      </c>
      <c r="N6" s="34">
        <v>1</v>
      </c>
      <c r="O6" s="34">
        <v>15</v>
      </c>
    </row>
    <row r="7" spans="1:15" x14ac:dyDescent="0.25">
      <c r="A7" s="34" t="s">
        <v>29</v>
      </c>
      <c r="B7" s="41" t="s">
        <v>95</v>
      </c>
      <c r="C7" s="51" t="s">
        <v>17</v>
      </c>
      <c r="D7" s="49">
        <v>10</v>
      </c>
      <c r="E7" s="49">
        <v>8</v>
      </c>
      <c r="F7" s="49">
        <v>8</v>
      </c>
      <c r="G7" s="49">
        <v>6</v>
      </c>
      <c r="H7" s="34"/>
      <c r="I7" s="34"/>
      <c r="J7" s="34">
        <f>SUM(D7:I7)</f>
        <v>32</v>
      </c>
      <c r="N7" s="34">
        <v>2</v>
      </c>
      <c r="O7" s="34">
        <v>12</v>
      </c>
    </row>
    <row r="8" spans="1:15" x14ac:dyDescent="0.25">
      <c r="A8" s="34" t="s">
        <v>30</v>
      </c>
      <c r="B8" s="41" t="s">
        <v>94</v>
      </c>
      <c r="C8" s="51" t="s">
        <v>17</v>
      </c>
      <c r="D8" s="49">
        <v>7</v>
      </c>
      <c r="E8" s="49">
        <v>7</v>
      </c>
      <c r="F8" s="49">
        <v>7</v>
      </c>
      <c r="G8" s="49">
        <v>8</v>
      </c>
      <c r="H8" s="34"/>
      <c r="I8" s="34"/>
      <c r="J8" s="34">
        <f>SUM(D8:I8)</f>
        <v>29</v>
      </c>
      <c r="N8" s="34">
        <v>3</v>
      </c>
      <c r="O8" s="34">
        <v>10</v>
      </c>
    </row>
    <row r="9" spans="1:15" ht="15.75" x14ac:dyDescent="0.25">
      <c r="A9" s="34" t="s">
        <v>31</v>
      </c>
      <c r="B9" s="39" t="s">
        <v>93</v>
      </c>
      <c r="C9" s="51" t="s">
        <v>48</v>
      </c>
      <c r="D9" s="49">
        <v>6</v>
      </c>
      <c r="E9" s="49">
        <v>6</v>
      </c>
      <c r="F9" s="49">
        <v>5</v>
      </c>
      <c r="G9" s="49">
        <v>7</v>
      </c>
      <c r="H9" s="34"/>
      <c r="I9" s="34"/>
      <c r="J9" s="34">
        <f>SUM(D9:I9)</f>
        <v>24</v>
      </c>
      <c r="N9" s="34">
        <v>4</v>
      </c>
      <c r="O9" s="34">
        <v>8</v>
      </c>
    </row>
    <row r="10" spans="1:15" ht="15.75" x14ac:dyDescent="0.25">
      <c r="A10" s="34" t="s">
        <v>32</v>
      </c>
      <c r="B10" s="39" t="s">
        <v>96</v>
      </c>
      <c r="C10" s="51" t="s">
        <v>48</v>
      </c>
      <c r="D10" s="49">
        <v>5</v>
      </c>
      <c r="E10" s="49">
        <v>5</v>
      </c>
      <c r="F10" s="49">
        <v>1</v>
      </c>
      <c r="G10" s="49">
        <v>5</v>
      </c>
      <c r="H10" s="34"/>
      <c r="I10" s="34"/>
      <c r="J10" s="34">
        <f>SUM(D10:I10)</f>
        <v>16</v>
      </c>
      <c r="N10" s="34">
        <v>5</v>
      </c>
      <c r="O10" s="34">
        <v>7</v>
      </c>
    </row>
    <row r="11" spans="1:15" ht="15.75" x14ac:dyDescent="0.25">
      <c r="A11" s="34" t="s">
        <v>33</v>
      </c>
      <c r="B11" s="39" t="s">
        <v>194</v>
      </c>
      <c r="C11" s="34" t="s">
        <v>161</v>
      </c>
      <c r="D11" s="49" t="s">
        <v>81</v>
      </c>
      <c r="E11" s="49" t="s">
        <v>81</v>
      </c>
      <c r="F11" s="49">
        <v>6</v>
      </c>
      <c r="G11" s="49" t="s">
        <v>81</v>
      </c>
      <c r="H11" s="34"/>
      <c r="I11" s="34"/>
      <c r="J11" s="34">
        <f>SUM(D11:I11)</f>
        <v>6</v>
      </c>
      <c r="N11" s="34">
        <v>6</v>
      </c>
      <c r="O11" s="34">
        <v>6</v>
      </c>
    </row>
    <row r="12" spans="1:15" x14ac:dyDescent="0.25">
      <c r="A12" s="27"/>
      <c r="D12" s="8"/>
      <c r="E12" s="8"/>
      <c r="F12" s="8"/>
      <c r="G12" s="8"/>
      <c r="N12" s="34">
        <v>7</v>
      </c>
      <c r="O12" s="34">
        <v>5</v>
      </c>
    </row>
    <row r="13" spans="1:15" x14ac:dyDescent="0.25">
      <c r="A13" s="27"/>
      <c r="B13" s="4"/>
      <c r="C13" s="28"/>
      <c r="D13" s="8"/>
      <c r="E13" s="8"/>
      <c r="F13" s="8"/>
      <c r="G13" s="8"/>
    </row>
    <row r="14" spans="1:15" x14ac:dyDescent="0.25">
      <c r="A14" s="27"/>
      <c r="D14" s="8"/>
      <c r="E14" s="8"/>
      <c r="F14" s="28"/>
      <c r="G14" s="8"/>
    </row>
  </sheetData>
  <sortState ref="B4:J11">
    <sortCondition descending="1" ref="J4:J11"/>
  </sortState>
  <mergeCells count="1">
    <mergeCell ref="D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B17" sqref="B17"/>
    </sheetView>
  </sheetViews>
  <sheetFormatPr defaultRowHeight="15" x14ac:dyDescent="0.25"/>
  <cols>
    <col min="2" max="2" width="34.28515625" bestFit="1" customWidth="1"/>
    <col min="3" max="3" width="16" style="27" bestFit="1" customWidth="1"/>
    <col min="4" max="4" width="21.42578125" style="27" bestFit="1" customWidth="1"/>
    <col min="5" max="5" width="23.28515625" style="27" bestFit="1" customWidth="1"/>
    <col min="6" max="6" width="21.42578125" style="27" bestFit="1" customWidth="1"/>
    <col min="7" max="10" width="9.140625" style="27"/>
  </cols>
  <sheetData>
    <row r="1" spans="1:15" x14ac:dyDescent="0.25">
      <c r="D1" s="80"/>
      <c r="E1" s="80"/>
      <c r="F1" s="80"/>
      <c r="G1" s="28"/>
    </row>
    <row r="2" spans="1:15" x14ac:dyDescent="0.25">
      <c r="A2" s="34"/>
      <c r="B2" s="33"/>
      <c r="C2" s="34"/>
      <c r="D2" s="50" t="s">
        <v>75</v>
      </c>
      <c r="E2" s="50" t="s">
        <v>76</v>
      </c>
      <c r="F2" s="50" t="s">
        <v>77</v>
      </c>
      <c r="G2" s="50" t="s">
        <v>78</v>
      </c>
      <c r="H2" s="50" t="s">
        <v>79</v>
      </c>
      <c r="I2" s="50" t="s">
        <v>80</v>
      </c>
      <c r="J2" s="50" t="s">
        <v>37</v>
      </c>
    </row>
    <row r="3" spans="1:15" ht="60" x14ac:dyDescent="0.25">
      <c r="A3" s="42" t="s">
        <v>2</v>
      </c>
      <c r="B3" s="42" t="s">
        <v>0</v>
      </c>
      <c r="C3" s="42" t="s">
        <v>1</v>
      </c>
      <c r="D3" s="43" t="s">
        <v>73</v>
      </c>
      <c r="E3" s="44" t="s">
        <v>74</v>
      </c>
      <c r="F3" s="45" t="s">
        <v>89</v>
      </c>
      <c r="G3" s="46" t="s">
        <v>193</v>
      </c>
      <c r="H3" s="46"/>
      <c r="I3" s="43"/>
      <c r="J3" s="34"/>
    </row>
    <row r="4" spans="1:15" x14ac:dyDescent="0.25">
      <c r="A4" s="34" t="s">
        <v>26</v>
      </c>
      <c r="B4" s="33" t="s">
        <v>100</v>
      </c>
      <c r="C4" s="34" t="s">
        <v>12</v>
      </c>
      <c r="D4" s="49">
        <v>12</v>
      </c>
      <c r="E4" s="47">
        <v>15</v>
      </c>
      <c r="F4" s="47">
        <v>15</v>
      </c>
      <c r="G4" s="47">
        <v>15</v>
      </c>
      <c r="H4" s="34"/>
      <c r="I4" s="34"/>
      <c r="J4" s="34">
        <f>SUM(D4:I4)</f>
        <v>57</v>
      </c>
    </row>
    <row r="5" spans="1:15" x14ac:dyDescent="0.25">
      <c r="A5" s="34" t="s">
        <v>27</v>
      </c>
      <c r="B5" s="33" t="s">
        <v>102</v>
      </c>
      <c r="C5" s="34" t="s">
        <v>103</v>
      </c>
      <c r="D5" s="47">
        <v>15</v>
      </c>
      <c r="E5" s="49">
        <v>12</v>
      </c>
      <c r="F5" s="49">
        <v>10</v>
      </c>
      <c r="G5" s="49">
        <v>10</v>
      </c>
      <c r="H5" s="34"/>
      <c r="I5" s="34"/>
      <c r="J5" s="34">
        <f>SUM(D5:I5)</f>
        <v>47</v>
      </c>
      <c r="N5" s="12" t="s">
        <v>87</v>
      </c>
      <c r="O5" s="12" t="s">
        <v>46</v>
      </c>
    </row>
    <row r="6" spans="1:15" x14ac:dyDescent="0.25">
      <c r="A6" s="34" t="s">
        <v>28</v>
      </c>
      <c r="B6" s="33" t="s">
        <v>14</v>
      </c>
      <c r="C6" s="34" t="s">
        <v>12</v>
      </c>
      <c r="D6" s="49">
        <v>10</v>
      </c>
      <c r="E6" s="49">
        <v>10</v>
      </c>
      <c r="F6" s="49">
        <v>12</v>
      </c>
      <c r="G6" s="49">
        <v>8</v>
      </c>
      <c r="H6" s="34"/>
      <c r="I6" s="34"/>
      <c r="J6" s="34">
        <f>SUM(D6:I6)</f>
        <v>40</v>
      </c>
      <c r="N6" s="34">
        <v>1</v>
      </c>
      <c r="O6" s="34">
        <v>15</v>
      </c>
    </row>
    <row r="7" spans="1:15" x14ac:dyDescent="0.25">
      <c r="A7" s="34" t="s">
        <v>29</v>
      </c>
      <c r="B7" s="33" t="s">
        <v>15</v>
      </c>
      <c r="C7" s="34" t="s">
        <v>4</v>
      </c>
      <c r="D7" s="49">
        <v>7</v>
      </c>
      <c r="E7" s="49">
        <v>7</v>
      </c>
      <c r="F7" s="49" t="s">
        <v>81</v>
      </c>
      <c r="G7" s="49">
        <v>12</v>
      </c>
      <c r="H7" s="34"/>
      <c r="I7" s="34"/>
      <c r="J7" s="34">
        <f>SUM(D7:I7)</f>
        <v>26</v>
      </c>
      <c r="N7" s="34">
        <v>2</v>
      </c>
      <c r="O7" s="34">
        <v>12</v>
      </c>
    </row>
    <row r="8" spans="1:15" x14ac:dyDescent="0.25">
      <c r="A8" s="34" t="s">
        <v>30</v>
      </c>
      <c r="B8" s="65" t="s">
        <v>99</v>
      </c>
      <c r="C8" s="34" t="s">
        <v>12</v>
      </c>
      <c r="D8" s="34">
        <v>8</v>
      </c>
      <c r="E8" s="34">
        <v>8</v>
      </c>
      <c r="F8" s="48">
        <v>7</v>
      </c>
      <c r="G8" s="34" t="s">
        <v>81</v>
      </c>
      <c r="H8" s="34"/>
      <c r="I8" s="34"/>
      <c r="J8" s="34">
        <f>SUM(D8:I8)</f>
        <v>23</v>
      </c>
      <c r="N8" s="34">
        <v>3</v>
      </c>
      <c r="O8" s="34">
        <v>10</v>
      </c>
    </row>
    <row r="9" spans="1:15" x14ac:dyDescent="0.25">
      <c r="A9" s="34" t="s">
        <v>31</v>
      </c>
      <c r="B9" s="33" t="s">
        <v>45</v>
      </c>
      <c r="C9" s="34" t="s">
        <v>4</v>
      </c>
      <c r="D9" s="49">
        <v>6</v>
      </c>
      <c r="E9" s="49">
        <v>6</v>
      </c>
      <c r="F9" s="49">
        <v>6</v>
      </c>
      <c r="G9" s="49" t="s">
        <v>81</v>
      </c>
      <c r="H9" s="34"/>
      <c r="I9" s="34"/>
      <c r="J9" s="34">
        <f>SUM(D9:I9)</f>
        <v>18</v>
      </c>
      <c r="N9" s="34">
        <v>4</v>
      </c>
      <c r="O9" s="34">
        <v>8</v>
      </c>
    </row>
    <row r="10" spans="1:15" x14ac:dyDescent="0.25">
      <c r="A10" s="34" t="s">
        <v>32</v>
      </c>
      <c r="B10" s="86" t="s">
        <v>200</v>
      </c>
      <c r="C10" s="34" t="s">
        <v>103</v>
      </c>
      <c r="D10" s="49" t="s">
        <v>81</v>
      </c>
      <c r="E10" s="49" t="s">
        <v>81</v>
      </c>
      <c r="F10" s="49">
        <v>5</v>
      </c>
      <c r="G10" s="49">
        <v>7</v>
      </c>
      <c r="H10" s="34"/>
      <c r="I10" s="34"/>
      <c r="J10" s="34">
        <f>SUM(D10:I10)</f>
        <v>12</v>
      </c>
      <c r="N10" s="34">
        <v>5</v>
      </c>
      <c r="O10" s="34">
        <v>7</v>
      </c>
    </row>
    <row r="11" spans="1:15" x14ac:dyDescent="0.25">
      <c r="A11" s="34" t="s">
        <v>33</v>
      </c>
      <c r="B11" s="86" t="s">
        <v>227</v>
      </c>
      <c r="C11" s="34" t="s">
        <v>54</v>
      </c>
      <c r="D11" s="49" t="s">
        <v>81</v>
      </c>
      <c r="E11" s="49" t="s">
        <v>81</v>
      </c>
      <c r="F11" s="49">
        <v>8</v>
      </c>
      <c r="G11" s="49" t="s">
        <v>81</v>
      </c>
      <c r="H11" s="34"/>
      <c r="I11" s="34"/>
      <c r="J11" s="34">
        <f>SUM(D11:I11)</f>
        <v>8</v>
      </c>
      <c r="N11" s="34">
        <v>6</v>
      </c>
      <c r="O11" s="34">
        <v>6</v>
      </c>
    </row>
    <row r="12" spans="1:15" x14ac:dyDescent="0.25">
      <c r="A12" s="34" t="s">
        <v>34</v>
      </c>
      <c r="B12" s="86" t="s">
        <v>101</v>
      </c>
      <c r="C12" s="48" t="s">
        <v>104</v>
      </c>
      <c r="D12" s="49" t="s">
        <v>81</v>
      </c>
      <c r="E12" s="49">
        <v>5</v>
      </c>
      <c r="F12" s="49" t="s">
        <v>81</v>
      </c>
      <c r="G12" s="49" t="s">
        <v>81</v>
      </c>
      <c r="H12" s="34"/>
      <c r="I12" s="34"/>
      <c r="J12" s="34">
        <f>SUM(D12:I12)</f>
        <v>5</v>
      </c>
      <c r="N12" s="34">
        <v>7</v>
      </c>
      <c r="O12" s="34">
        <v>5</v>
      </c>
    </row>
    <row r="13" spans="1:15" x14ac:dyDescent="0.25">
      <c r="A13" s="19"/>
      <c r="B13" s="4"/>
      <c r="C13" s="28"/>
      <c r="D13" s="8"/>
      <c r="E13" s="8"/>
      <c r="F13" s="8"/>
      <c r="G13" s="8"/>
      <c r="N13" s="12"/>
      <c r="O13" s="12"/>
    </row>
    <row r="14" spans="1:15" x14ac:dyDescent="0.25">
      <c r="A14" s="19"/>
      <c r="B14" s="12"/>
      <c r="D14" s="8"/>
      <c r="E14" s="8"/>
      <c r="F14" s="28"/>
      <c r="G14" s="8"/>
    </row>
  </sheetData>
  <sortState ref="B4:J12">
    <sortCondition descending="1" ref="J4:J12"/>
  </sortState>
  <mergeCells count="1">
    <mergeCell ref="D1:F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3" sqref="G3"/>
    </sheetView>
  </sheetViews>
  <sheetFormatPr defaultRowHeight="15" x14ac:dyDescent="0.25"/>
  <cols>
    <col min="1" max="1" width="9.140625" style="1"/>
    <col min="2" max="2" width="34.85546875" style="3" bestFit="1" customWidth="1"/>
    <col min="3" max="3" width="27.7109375" style="1" bestFit="1" customWidth="1"/>
    <col min="4" max="4" width="21.42578125" style="1" bestFit="1" customWidth="1"/>
    <col min="5" max="5" width="23.28515625" style="1" bestFit="1" customWidth="1"/>
    <col min="6" max="6" width="21.42578125" style="1" bestFit="1" customWidth="1"/>
    <col min="7" max="7" width="12.140625" style="1" customWidth="1"/>
    <col min="8" max="16384" width="9.140625" style="1"/>
  </cols>
  <sheetData>
    <row r="1" spans="1:10" x14ac:dyDescent="0.25">
      <c r="A1"/>
      <c r="C1"/>
      <c r="D1" s="80"/>
      <c r="E1" s="80"/>
      <c r="F1" s="80"/>
      <c r="G1" s="7"/>
      <c r="H1" s="11"/>
      <c r="I1" s="11"/>
    </row>
    <row r="2" spans="1:10" x14ac:dyDescent="0.25">
      <c r="A2" s="27"/>
      <c r="C2" s="27"/>
      <c r="D2" s="29" t="s">
        <v>75</v>
      </c>
      <c r="E2" s="29" t="s">
        <v>76</v>
      </c>
      <c r="F2" s="29" t="s">
        <v>77</v>
      </c>
      <c r="G2" s="29" t="s">
        <v>78</v>
      </c>
      <c r="H2" s="29" t="s">
        <v>79</v>
      </c>
      <c r="I2" s="29" t="s">
        <v>80</v>
      </c>
      <c r="J2" s="29" t="s">
        <v>37</v>
      </c>
    </row>
    <row r="3" spans="1:10" ht="30" x14ac:dyDescent="0.25">
      <c r="A3" s="42" t="s">
        <v>2</v>
      </c>
      <c r="B3" s="52" t="s">
        <v>0</v>
      </c>
      <c r="C3" s="42" t="s">
        <v>1</v>
      </c>
      <c r="D3" s="43" t="s">
        <v>73</v>
      </c>
      <c r="E3" s="44" t="s">
        <v>74</v>
      </c>
      <c r="F3" s="45" t="s">
        <v>89</v>
      </c>
      <c r="G3" s="46" t="s">
        <v>193</v>
      </c>
      <c r="H3" s="46"/>
      <c r="I3" s="43"/>
      <c r="J3" s="34"/>
    </row>
    <row r="4" spans="1:10" x14ac:dyDescent="0.25">
      <c r="A4" s="34" t="s">
        <v>26</v>
      </c>
      <c r="B4" s="55" t="s">
        <v>106</v>
      </c>
      <c r="C4" s="51" t="s">
        <v>17</v>
      </c>
      <c r="D4" s="48">
        <v>12</v>
      </c>
      <c r="E4" s="54">
        <v>15</v>
      </c>
      <c r="F4" s="54">
        <v>15</v>
      </c>
      <c r="G4" s="49">
        <v>12</v>
      </c>
      <c r="H4" s="49"/>
      <c r="I4" s="48"/>
      <c r="J4" s="34">
        <f>SUM(D4:I4)</f>
        <v>54</v>
      </c>
    </row>
    <row r="5" spans="1:10" x14ac:dyDescent="0.25">
      <c r="A5" s="34" t="s">
        <v>27</v>
      </c>
      <c r="B5" s="53" t="s">
        <v>105</v>
      </c>
      <c r="C5" s="51" t="s">
        <v>17</v>
      </c>
      <c r="D5" s="54">
        <v>15</v>
      </c>
      <c r="E5" s="49">
        <v>12</v>
      </c>
      <c r="F5" s="49">
        <v>10</v>
      </c>
      <c r="G5" s="54">
        <v>15</v>
      </c>
      <c r="H5" s="49"/>
      <c r="I5" s="48"/>
      <c r="J5" s="34">
        <f>SUM(D5:I5)</f>
        <v>52</v>
      </c>
    </row>
    <row r="6" spans="1:10" x14ac:dyDescent="0.25">
      <c r="A6" s="34" t="s">
        <v>28</v>
      </c>
      <c r="B6" s="55" t="s">
        <v>107</v>
      </c>
      <c r="C6" s="51" t="s">
        <v>47</v>
      </c>
      <c r="D6" s="48">
        <v>10</v>
      </c>
      <c r="E6" s="49">
        <v>10</v>
      </c>
      <c r="F6" s="49">
        <v>12</v>
      </c>
      <c r="G6" s="49">
        <v>10</v>
      </c>
      <c r="H6" s="49"/>
      <c r="I6" s="48"/>
      <c r="J6" s="34">
        <f>SUM(D6:I6)</f>
        <v>42</v>
      </c>
    </row>
    <row r="7" spans="1:10" x14ac:dyDescent="0.25">
      <c r="A7" s="34" t="s">
        <v>29</v>
      </c>
      <c r="B7" s="55" t="s">
        <v>108</v>
      </c>
      <c r="C7" s="51" t="s">
        <v>54</v>
      </c>
      <c r="D7" s="48" t="s">
        <v>81</v>
      </c>
      <c r="E7" s="49">
        <v>8</v>
      </c>
      <c r="F7" s="49" t="s">
        <v>81</v>
      </c>
      <c r="G7" s="49"/>
      <c r="H7" s="49"/>
      <c r="I7" s="48"/>
      <c r="J7" s="34">
        <f>SUM(D7:I7)</f>
        <v>8</v>
      </c>
    </row>
    <row r="8" spans="1:10" x14ac:dyDescent="0.25">
      <c r="A8" s="19"/>
      <c r="D8" s="11"/>
      <c r="E8" s="8"/>
      <c r="F8" s="8"/>
      <c r="G8" s="8"/>
      <c r="H8" s="8"/>
      <c r="I8" s="11"/>
    </row>
    <row r="9" spans="1:10" x14ac:dyDescent="0.25">
      <c r="A9" s="19"/>
      <c r="D9" s="11"/>
      <c r="E9" s="8"/>
      <c r="F9" s="8"/>
      <c r="G9" s="8"/>
      <c r="H9" s="8"/>
      <c r="I9" s="11"/>
    </row>
    <row r="10" spans="1:10" x14ac:dyDescent="0.25">
      <c r="A10" s="19"/>
      <c r="D10" s="11"/>
      <c r="E10" s="8"/>
      <c r="F10" s="8"/>
      <c r="G10" s="8"/>
      <c r="H10" s="8"/>
      <c r="I10" s="11"/>
    </row>
    <row r="11" spans="1:10" x14ac:dyDescent="0.25">
      <c r="A11" s="19"/>
      <c r="D11" s="11"/>
      <c r="E11" s="8"/>
      <c r="F11" s="8"/>
      <c r="G11" s="8"/>
      <c r="H11" s="8"/>
      <c r="I11" s="11"/>
    </row>
    <row r="12" spans="1:10" x14ac:dyDescent="0.25">
      <c r="A12" s="19"/>
      <c r="C12" s="18"/>
      <c r="D12" s="11"/>
      <c r="E12" s="8"/>
      <c r="F12" s="8"/>
      <c r="G12" s="8"/>
      <c r="H12" s="8"/>
      <c r="I12" s="11"/>
    </row>
    <row r="13" spans="1:10" x14ac:dyDescent="0.25">
      <c r="A13" s="19"/>
      <c r="D13" s="11"/>
      <c r="E13" s="8"/>
      <c r="F13" s="8"/>
      <c r="G13" s="8"/>
      <c r="H13" s="8"/>
      <c r="I13" s="11"/>
    </row>
    <row r="14" spans="1:10" x14ac:dyDescent="0.25">
      <c r="A14" s="19"/>
      <c r="C14" s="11"/>
      <c r="D14" s="11"/>
      <c r="E14" s="8"/>
      <c r="F14" s="8"/>
      <c r="G14" s="8"/>
      <c r="H14" s="8"/>
      <c r="I14" s="11"/>
    </row>
    <row r="15" spans="1:10" x14ac:dyDescent="0.25">
      <c r="A15" s="19"/>
      <c r="D15" s="11"/>
      <c r="E15" s="8"/>
      <c r="F15" s="8"/>
      <c r="G15" s="8"/>
      <c r="H15" s="8"/>
      <c r="I15" s="11"/>
    </row>
    <row r="16" spans="1:10" x14ac:dyDescent="0.25">
      <c r="A16" s="19"/>
      <c r="D16" s="11"/>
      <c r="E16" s="8"/>
      <c r="F16" s="8"/>
      <c r="G16" s="8"/>
      <c r="H16" s="8"/>
      <c r="I16" s="11"/>
    </row>
    <row r="17" spans="1:9" x14ac:dyDescent="0.25">
      <c r="A17" s="19"/>
      <c r="D17" s="11"/>
      <c r="E17" s="8"/>
      <c r="F17" s="8"/>
      <c r="G17" s="8"/>
      <c r="H17" s="8"/>
      <c r="I17" s="11"/>
    </row>
    <row r="18" spans="1:9" x14ac:dyDescent="0.25">
      <c r="A18" s="19"/>
      <c r="D18" s="11"/>
      <c r="E18" s="8"/>
      <c r="F18" s="8"/>
      <c r="G18" s="8"/>
      <c r="H18" s="8"/>
      <c r="I18" s="11"/>
    </row>
    <row r="19" spans="1:9" x14ac:dyDescent="0.25">
      <c r="A19" s="19"/>
      <c r="D19" s="11"/>
      <c r="E19" s="8"/>
      <c r="F19" s="8"/>
      <c r="G19" s="8"/>
      <c r="H19" s="8"/>
      <c r="I19" s="11"/>
    </row>
    <row r="20" spans="1:9" x14ac:dyDescent="0.25">
      <c r="A20" s="19"/>
      <c r="C20" s="9"/>
      <c r="D20" s="11"/>
      <c r="E20" s="8"/>
      <c r="F20" s="8"/>
      <c r="G20" s="8"/>
      <c r="H20" s="8"/>
      <c r="I20" s="11"/>
    </row>
    <row r="21" spans="1:9" x14ac:dyDescent="0.25">
      <c r="A21" s="19"/>
      <c r="D21" s="11"/>
      <c r="E21" s="8"/>
      <c r="F21" s="8"/>
      <c r="G21" s="8"/>
      <c r="H21" s="8"/>
      <c r="I21" s="11"/>
    </row>
    <row r="22" spans="1:9" x14ac:dyDescent="0.25">
      <c r="D22" s="11"/>
      <c r="E22" s="8"/>
      <c r="F22" s="8"/>
      <c r="G22" s="8"/>
      <c r="H22" s="8"/>
      <c r="I22" s="11"/>
    </row>
    <row r="23" spans="1:9" x14ac:dyDescent="0.25">
      <c r="D23" s="11"/>
      <c r="E23" s="8"/>
      <c r="F23" s="8"/>
      <c r="G23" s="8"/>
      <c r="H23" s="8"/>
      <c r="I23" s="11"/>
    </row>
    <row r="24" spans="1:9" x14ac:dyDescent="0.25">
      <c r="D24" s="11"/>
      <c r="E24" s="11"/>
      <c r="F24" s="11"/>
      <c r="G24" s="11"/>
      <c r="H24" s="11"/>
      <c r="I24" s="11"/>
    </row>
    <row r="25" spans="1:9" x14ac:dyDescent="0.25">
      <c r="D25" s="11"/>
      <c r="E25" s="11"/>
      <c r="F25" s="11"/>
      <c r="G25" s="11"/>
      <c r="H25" s="11"/>
      <c r="I25" s="11"/>
    </row>
    <row r="26" spans="1:9" x14ac:dyDescent="0.25">
      <c r="D26" s="11"/>
      <c r="E26" s="11"/>
      <c r="F26" s="11"/>
      <c r="G26" s="11"/>
      <c r="H26" s="11"/>
      <c r="I26" s="11"/>
    </row>
  </sheetData>
  <sortState ref="B4:J7">
    <sortCondition descending="1" ref="J4:J7"/>
  </sortState>
  <mergeCells count="1">
    <mergeCell ref="D1:F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B16" sqref="B16:B17"/>
    </sheetView>
  </sheetViews>
  <sheetFormatPr defaultRowHeight="15" x14ac:dyDescent="0.25"/>
  <cols>
    <col min="3" max="3" width="31.28515625" bestFit="1" customWidth="1"/>
    <col min="4" max="4" width="16" bestFit="1" customWidth="1"/>
    <col min="5" max="5" width="12.28515625" style="27" customWidth="1"/>
    <col min="6" max="6" width="13.42578125" style="27" customWidth="1"/>
    <col min="7" max="7" width="16.42578125" style="27" customWidth="1"/>
    <col min="8" max="8" width="12" style="27" customWidth="1"/>
    <col min="9" max="11" width="9.140625" style="27"/>
  </cols>
  <sheetData>
    <row r="2" spans="2:11" x14ac:dyDescent="0.25">
      <c r="B2" s="27"/>
      <c r="C2" s="3"/>
      <c r="D2" s="27"/>
      <c r="E2" s="29" t="s">
        <v>75</v>
      </c>
      <c r="F2" s="29" t="s">
        <v>76</v>
      </c>
      <c r="G2" s="29" t="s">
        <v>77</v>
      </c>
      <c r="H2" s="29" t="s">
        <v>78</v>
      </c>
      <c r="I2" s="29" t="s">
        <v>79</v>
      </c>
      <c r="J2" s="29" t="s">
        <v>80</v>
      </c>
      <c r="K2" s="29" t="s">
        <v>37</v>
      </c>
    </row>
    <row r="3" spans="2:11" ht="30" x14ac:dyDescent="0.25">
      <c r="B3" s="42" t="s">
        <v>2</v>
      </c>
      <c r="C3" s="52" t="s">
        <v>0</v>
      </c>
      <c r="D3" s="42" t="s">
        <v>1</v>
      </c>
      <c r="E3" s="43" t="s">
        <v>73</v>
      </c>
      <c r="F3" s="44" t="s">
        <v>118</v>
      </c>
      <c r="G3" s="45" t="s">
        <v>119</v>
      </c>
      <c r="H3" s="46" t="s">
        <v>193</v>
      </c>
      <c r="I3" s="46"/>
      <c r="J3" s="43"/>
      <c r="K3" s="34"/>
    </row>
    <row r="4" spans="2:11" x14ac:dyDescent="0.25">
      <c r="B4" s="34" t="s">
        <v>26</v>
      </c>
      <c r="C4" s="56" t="s">
        <v>109</v>
      </c>
      <c r="D4" s="57" t="s">
        <v>49</v>
      </c>
      <c r="E4" s="62">
        <v>15</v>
      </c>
      <c r="F4" s="62">
        <v>15</v>
      </c>
      <c r="G4" s="62">
        <v>15</v>
      </c>
      <c r="H4" s="62">
        <v>15</v>
      </c>
      <c r="I4" s="34"/>
      <c r="J4" s="34"/>
      <c r="K4" s="34">
        <f>SUM(E4:J4)</f>
        <v>60</v>
      </c>
    </row>
    <row r="5" spans="2:11" x14ac:dyDescent="0.25">
      <c r="B5" s="34" t="s">
        <v>27</v>
      </c>
      <c r="C5" s="58" t="s">
        <v>111</v>
      </c>
      <c r="D5" s="57" t="s">
        <v>48</v>
      </c>
      <c r="E5" s="61">
        <v>10</v>
      </c>
      <c r="F5" s="34">
        <v>12</v>
      </c>
      <c r="G5" s="34">
        <v>10</v>
      </c>
      <c r="H5" s="34">
        <v>6</v>
      </c>
      <c r="I5" s="34"/>
      <c r="J5" s="34"/>
      <c r="K5" s="34">
        <f>SUM(E5:J5)</f>
        <v>38</v>
      </c>
    </row>
    <row r="6" spans="2:11" x14ac:dyDescent="0.25">
      <c r="B6" s="34" t="s">
        <v>28</v>
      </c>
      <c r="C6" s="58" t="s">
        <v>114</v>
      </c>
      <c r="D6" s="59" t="s">
        <v>104</v>
      </c>
      <c r="E6" s="61">
        <v>8</v>
      </c>
      <c r="F6" s="34">
        <v>10</v>
      </c>
      <c r="G6" s="34">
        <v>8</v>
      </c>
      <c r="H6" s="34">
        <v>10</v>
      </c>
      <c r="I6" s="34"/>
      <c r="J6" s="34"/>
      <c r="K6" s="34">
        <f>SUM(E6:J6)</f>
        <v>36</v>
      </c>
    </row>
    <row r="7" spans="2:11" x14ac:dyDescent="0.25">
      <c r="B7" s="34" t="s">
        <v>29</v>
      </c>
      <c r="C7" s="58" t="s">
        <v>112</v>
      </c>
      <c r="D7" s="56" t="s">
        <v>47</v>
      </c>
      <c r="E7" s="61">
        <v>12</v>
      </c>
      <c r="F7" s="34">
        <v>7</v>
      </c>
      <c r="G7" s="34">
        <v>6</v>
      </c>
      <c r="H7" s="34">
        <v>8</v>
      </c>
      <c r="I7" s="34"/>
      <c r="J7" s="34"/>
      <c r="K7" s="34">
        <f>SUM(E7:J7)</f>
        <v>33</v>
      </c>
    </row>
    <row r="8" spans="2:11" x14ac:dyDescent="0.25">
      <c r="B8" s="34" t="s">
        <v>30</v>
      </c>
      <c r="C8" s="56" t="s">
        <v>115</v>
      </c>
      <c r="D8" s="57" t="s">
        <v>17</v>
      </c>
      <c r="E8" s="61">
        <v>6</v>
      </c>
      <c r="F8" s="34">
        <v>8</v>
      </c>
      <c r="G8" s="34">
        <v>5</v>
      </c>
      <c r="H8" s="34">
        <v>12</v>
      </c>
      <c r="I8" s="34"/>
      <c r="J8" s="34"/>
      <c r="K8" s="34">
        <f>SUM(E8:J8)</f>
        <v>31</v>
      </c>
    </row>
    <row r="9" spans="2:11" x14ac:dyDescent="0.25">
      <c r="B9" s="34" t="s">
        <v>31</v>
      </c>
      <c r="C9" s="33" t="s">
        <v>195</v>
      </c>
      <c r="D9" s="33"/>
      <c r="E9" s="34" t="s">
        <v>81</v>
      </c>
      <c r="F9" s="34" t="s">
        <v>81</v>
      </c>
      <c r="G9" s="34">
        <v>12</v>
      </c>
      <c r="H9" s="34">
        <v>7</v>
      </c>
      <c r="I9" s="34"/>
      <c r="J9" s="34"/>
      <c r="K9" s="34">
        <f>SUM(E9:J9)</f>
        <v>19</v>
      </c>
    </row>
    <row r="10" spans="2:11" x14ac:dyDescent="0.25">
      <c r="B10" s="34" t="s">
        <v>32</v>
      </c>
      <c r="C10" s="58" t="s">
        <v>113</v>
      </c>
      <c r="D10" s="57" t="s">
        <v>47</v>
      </c>
      <c r="E10" s="61">
        <v>5</v>
      </c>
      <c r="F10" s="34">
        <v>1</v>
      </c>
      <c r="G10" s="34">
        <v>7</v>
      </c>
      <c r="H10" s="34">
        <v>1</v>
      </c>
      <c r="I10" s="34"/>
      <c r="J10" s="34"/>
      <c r="K10" s="34">
        <f>SUM(E10:J10)</f>
        <v>14</v>
      </c>
    </row>
    <row r="11" spans="2:11" x14ac:dyDescent="0.25">
      <c r="B11" s="34" t="s">
        <v>33</v>
      </c>
      <c r="C11" s="58" t="s">
        <v>121</v>
      </c>
      <c r="D11" s="57" t="s">
        <v>122</v>
      </c>
      <c r="E11" s="34">
        <v>7</v>
      </c>
      <c r="F11" s="34">
        <v>5</v>
      </c>
      <c r="G11" s="34" t="s">
        <v>81</v>
      </c>
      <c r="H11" s="34" t="s">
        <v>81</v>
      </c>
      <c r="I11" s="34"/>
      <c r="J11" s="34"/>
      <c r="K11" s="34">
        <f>SUM(E11:J11)</f>
        <v>12</v>
      </c>
    </row>
    <row r="12" spans="2:11" x14ac:dyDescent="0.25">
      <c r="B12" s="34" t="s">
        <v>34</v>
      </c>
      <c r="C12" s="56" t="s">
        <v>110</v>
      </c>
      <c r="D12" s="57" t="s">
        <v>49</v>
      </c>
      <c r="E12" s="61">
        <v>1</v>
      </c>
      <c r="F12" s="34">
        <v>6</v>
      </c>
      <c r="G12" s="34">
        <v>1</v>
      </c>
      <c r="H12" s="34" t="s">
        <v>81</v>
      </c>
      <c r="I12" s="34"/>
      <c r="J12" s="34"/>
      <c r="K12" s="34">
        <f>SUM(E12:J12)</f>
        <v>8</v>
      </c>
    </row>
    <row r="13" spans="2:11" x14ac:dyDescent="0.25">
      <c r="B13" s="34" t="s">
        <v>35</v>
      </c>
      <c r="C13" s="58" t="s">
        <v>196</v>
      </c>
      <c r="D13" s="57" t="s">
        <v>17</v>
      </c>
      <c r="E13" s="34" t="s">
        <v>81</v>
      </c>
      <c r="F13" s="34" t="s">
        <v>81</v>
      </c>
      <c r="G13" s="34" t="s">
        <v>81</v>
      </c>
      <c r="H13" s="34">
        <v>5</v>
      </c>
      <c r="I13" s="34"/>
      <c r="J13" s="34"/>
      <c r="K13" s="34">
        <f>SUM(E13:J13)</f>
        <v>5</v>
      </c>
    </row>
    <row r="14" spans="2:11" x14ac:dyDescent="0.25">
      <c r="B14" s="34" t="s">
        <v>36</v>
      </c>
      <c r="C14" s="58" t="s">
        <v>120</v>
      </c>
      <c r="D14" s="57" t="s">
        <v>10</v>
      </c>
      <c r="E14" s="61">
        <v>1</v>
      </c>
      <c r="F14" s="34">
        <v>1</v>
      </c>
      <c r="G14" s="34">
        <v>1</v>
      </c>
      <c r="H14" s="34" t="s">
        <v>81</v>
      </c>
      <c r="I14" s="34"/>
      <c r="J14" s="34"/>
      <c r="K14" s="34">
        <f>SUM(E14:J14)</f>
        <v>3</v>
      </c>
    </row>
    <row r="15" spans="2:11" x14ac:dyDescent="0.25">
      <c r="B15" s="34" t="s">
        <v>36</v>
      </c>
      <c r="C15" s="60" t="s">
        <v>116</v>
      </c>
      <c r="D15" s="57" t="s">
        <v>50</v>
      </c>
      <c r="E15" s="61">
        <v>1</v>
      </c>
      <c r="F15" s="34">
        <v>1</v>
      </c>
      <c r="G15" s="34">
        <v>1</v>
      </c>
      <c r="H15" s="34" t="s">
        <v>81</v>
      </c>
      <c r="I15" s="34"/>
      <c r="J15" s="34"/>
      <c r="K15" s="34">
        <f>SUM(E15:J15)</f>
        <v>3</v>
      </c>
    </row>
    <row r="16" spans="2:11" x14ac:dyDescent="0.25">
      <c r="B16" s="34" t="s">
        <v>38</v>
      </c>
      <c r="C16" s="58" t="s">
        <v>123</v>
      </c>
      <c r="D16" s="57" t="s">
        <v>47</v>
      </c>
      <c r="E16" s="34" t="s">
        <v>81</v>
      </c>
      <c r="F16" s="34">
        <v>1</v>
      </c>
      <c r="G16" s="34">
        <v>1</v>
      </c>
      <c r="H16" s="34" t="s">
        <v>81</v>
      </c>
      <c r="I16" s="34"/>
      <c r="J16" s="34"/>
      <c r="K16" s="34">
        <f>SUM(E16:J16)</f>
        <v>2</v>
      </c>
    </row>
    <row r="17" spans="2:11" x14ac:dyDescent="0.25">
      <c r="B17" s="34" t="s">
        <v>198</v>
      </c>
      <c r="C17" s="58" t="s">
        <v>197</v>
      </c>
      <c r="D17" s="57" t="s">
        <v>17</v>
      </c>
      <c r="E17" s="34" t="s">
        <v>81</v>
      </c>
      <c r="F17" s="34" t="s">
        <v>81</v>
      </c>
      <c r="G17" s="34" t="s">
        <v>81</v>
      </c>
      <c r="H17" s="34">
        <v>1</v>
      </c>
      <c r="I17" s="34"/>
      <c r="J17" s="34"/>
      <c r="K17" s="34">
        <f>SUM(E17:J17)</f>
        <v>1</v>
      </c>
    </row>
  </sheetData>
  <sortState ref="C4:K17">
    <sortCondition descending="1" ref="K4:K17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A22" sqref="A22:A23"/>
    </sheetView>
  </sheetViews>
  <sheetFormatPr defaultRowHeight="15" x14ac:dyDescent="0.25"/>
  <cols>
    <col min="1" max="1" width="9.140625" style="27"/>
    <col min="2" max="2" width="35.85546875" bestFit="1" customWidth="1"/>
    <col min="3" max="3" width="20.28515625" bestFit="1" customWidth="1"/>
    <col min="4" max="4" width="12.28515625" style="27" customWidth="1"/>
    <col min="5" max="5" width="10.85546875" style="27" customWidth="1"/>
    <col min="6" max="6" width="14.42578125" style="27" customWidth="1"/>
    <col min="7" max="7" width="13.28515625" style="27" customWidth="1"/>
    <col min="8" max="10" width="9.140625" style="27"/>
  </cols>
  <sheetData>
    <row r="2" spans="1:10" x14ac:dyDescent="0.25">
      <c r="B2" s="3"/>
      <c r="C2" s="27"/>
      <c r="D2" s="29" t="s">
        <v>75</v>
      </c>
      <c r="E2" s="29" t="s">
        <v>76</v>
      </c>
      <c r="F2" s="29" t="s">
        <v>77</v>
      </c>
      <c r="G2" s="29" t="s">
        <v>78</v>
      </c>
      <c r="H2" s="29" t="s">
        <v>79</v>
      </c>
      <c r="I2" s="29" t="s">
        <v>80</v>
      </c>
      <c r="J2" s="29" t="s">
        <v>37</v>
      </c>
    </row>
    <row r="3" spans="1:10" ht="30" x14ac:dyDescent="0.25">
      <c r="A3" s="42" t="s">
        <v>2</v>
      </c>
      <c r="B3" s="52" t="s">
        <v>0</v>
      </c>
      <c r="C3" s="42" t="s">
        <v>1</v>
      </c>
      <c r="D3" s="43" t="s">
        <v>73</v>
      </c>
      <c r="E3" s="44" t="s">
        <v>135</v>
      </c>
      <c r="F3" s="45" t="s">
        <v>199</v>
      </c>
      <c r="G3" s="46" t="s">
        <v>193</v>
      </c>
      <c r="H3" s="46"/>
      <c r="I3" s="43"/>
      <c r="J3" s="34"/>
    </row>
    <row r="4" spans="1:10" x14ac:dyDescent="0.25">
      <c r="A4" s="34" t="s">
        <v>26</v>
      </c>
      <c r="B4" s="60" t="s">
        <v>132</v>
      </c>
      <c r="C4" s="63" t="s">
        <v>133</v>
      </c>
      <c r="D4" s="34" t="s">
        <v>81</v>
      </c>
      <c r="E4" s="54">
        <v>15</v>
      </c>
      <c r="F4" s="54">
        <v>15</v>
      </c>
      <c r="G4" s="34">
        <v>12</v>
      </c>
      <c r="H4" s="34"/>
      <c r="I4" s="34"/>
      <c r="J4" s="34">
        <f>SUM(D4:I4)</f>
        <v>42</v>
      </c>
    </row>
    <row r="5" spans="1:10" ht="15.75" x14ac:dyDescent="0.25">
      <c r="A5" s="34" t="s">
        <v>27</v>
      </c>
      <c r="B5" s="39" t="s">
        <v>136</v>
      </c>
      <c r="C5" s="40" t="s">
        <v>17</v>
      </c>
      <c r="D5" s="34">
        <v>6</v>
      </c>
      <c r="E5" s="34">
        <v>10</v>
      </c>
      <c r="F5" s="34">
        <v>8</v>
      </c>
      <c r="G5" s="34">
        <v>5</v>
      </c>
      <c r="H5" s="34"/>
      <c r="I5" s="34"/>
      <c r="J5" s="34">
        <f>SUM(D5:I5)</f>
        <v>29</v>
      </c>
    </row>
    <row r="6" spans="1:10" x14ac:dyDescent="0.25">
      <c r="A6" s="34" t="s">
        <v>28</v>
      </c>
      <c r="B6" s="40" t="s">
        <v>19</v>
      </c>
      <c r="C6" s="40" t="s">
        <v>16</v>
      </c>
      <c r="D6" s="34">
        <v>12</v>
      </c>
      <c r="E6" s="34">
        <v>12</v>
      </c>
      <c r="F6" s="34" t="s">
        <v>81</v>
      </c>
      <c r="G6" s="34" t="s">
        <v>81</v>
      </c>
      <c r="H6" s="34"/>
      <c r="I6" s="34"/>
      <c r="J6" s="34">
        <f>SUM(D6:I6)</f>
        <v>24</v>
      </c>
    </row>
    <row r="7" spans="1:10" x14ac:dyDescent="0.25">
      <c r="A7" s="34" t="s">
        <v>28</v>
      </c>
      <c r="B7" s="41" t="s">
        <v>124</v>
      </c>
      <c r="C7" s="40" t="s">
        <v>104</v>
      </c>
      <c r="D7" s="34">
        <v>7</v>
      </c>
      <c r="E7" s="34">
        <v>1</v>
      </c>
      <c r="F7" s="34">
        <v>10</v>
      </c>
      <c r="G7" s="34">
        <v>6</v>
      </c>
      <c r="H7" s="34"/>
      <c r="I7" s="34"/>
      <c r="J7" s="34">
        <f>SUM(D7:I7)</f>
        <v>24</v>
      </c>
    </row>
    <row r="8" spans="1:10" x14ac:dyDescent="0.25">
      <c r="A8" s="34" t="s">
        <v>30</v>
      </c>
      <c r="B8" s="40" t="s">
        <v>20</v>
      </c>
      <c r="C8" s="40" t="s">
        <v>13</v>
      </c>
      <c r="D8" s="54">
        <v>15</v>
      </c>
      <c r="E8" s="34">
        <v>8</v>
      </c>
      <c r="F8" s="34" t="s">
        <v>81</v>
      </c>
      <c r="G8" s="34" t="s">
        <v>81</v>
      </c>
      <c r="H8" s="34"/>
      <c r="I8" s="34"/>
      <c r="J8" s="34">
        <f>SUM(D8:I8)</f>
        <v>23</v>
      </c>
    </row>
    <row r="9" spans="1:10" x14ac:dyDescent="0.25">
      <c r="A9" s="34" t="s">
        <v>31</v>
      </c>
      <c r="B9" s="41" t="s">
        <v>129</v>
      </c>
      <c r="C9" s="40" t="s">
        <v>47</v>
      </c>
      <c r="D9" s="34">
        <v>5</v>
      </c>
      <c r="E9" s="34">
        <v>1</v>
      </c>
      <c r="F9" s="34" t="s">
        <v>81</v>
      </c>
      <c r="G9" s="54">
        <v>15</v>
      </c>
      <c r="H9" s="34"/>
      <c r="I9" s="34"/>
      <c r="J9" s="34">
        <f>SUM(D9:I9)</f>
        <v>21</v>
      </c>
    </row>
    <row r="10" spans="1:10" x14ac:dyDescent="0.25">
      <c r="A10" s="34" t="s">
        <v>32</v>
      </c>
      <c r="B10" s="85" t="s">
        <v>201</v>
      </c>
      <c r="C10" s="40" t="s">
        <v>17</v>
      </c>
      <c r="D10" s="34" t="s">
        <v>81</v>
      </c>
      <c r="E10" s="34" t="s">
        <v>81</v>
      </c>
      <c r="F10" s="34">
        <v>12</v>
      </c>
      <c r="G10" s="34">
        <v>7</v>
      </c>
      <c r="H10" s="34"/>
      <c r="I10" s="34"/>
      <c r="J10" s="34">
        <f>SUM(D10:I10)</f>
        <v>19</v>
      </c>
    </row>
    <row r="11" spans="1:10" x14ac:dyDescent="0.25">
      <c r="A11" s="34" t="s">
        <v>33</v>
      </c>
      <c r="B11" s="33" t="s">
        <v>139</v>
      </c>
      <c r="C11" s="40" t="s">
        <v>39</v>
      </c>
      <c r="D11" s="34" t="s">
        <v>81</v>
      </c>
      <c r="E11" s="67">
        <v>6</v>
      </c>
      <c r="F11" s="34" t="s">
        <v>81</v>
      </c>
      <c r="G11" s="34">
        <v>10</v>
      </c>
      <c r="H11" s="34"/>
      <c r="I11" s="34"/>
      <c r="J11" s="34">
        <f>SUM(D11:I11)</f>
        <v>16</v>
      </c>
    </row>
    <row r="12" spans="1:10" x14ac:dyDescent="0.25">
      <c r="A12" s="34" t="s">
        <v>34</v>
      </c>
      <c r="B12" s="41" t="s">
        <v>127</v>
      </c>
      <c r="C12" s="40" t="s">
        <v>10</v>
      </c>
      <c r="D12" s="34">
        <v>8</v>
      </c>
      <c r="E12" s="34">
        <v>7</v>
      </c>
      <c r="F12" s="34" t="s">
        <v>81</v>
      </c>
      <c r="G12" s="34" t="s">
        <v>81</v>
      </c>
      <c r="H12" s="34"/>
      <c r="I12" s="34"/>
      <c r="J12" s="34">
        <f>SUM(D12:I12)</f>
        <v>15</v>
      </c>
    </row>
    <row r="13" spans="1:10" x14ac:dyDescent="0.25">
      <c r="A13" s="34" t="s">
        <v>35</v>
      </c>
      <c r="B13" s="41" t="s">
        <v>125</v>
      </c>
      <c r="C13" s="40" t="s">
        <v>17</v>
      </c>
      <c r="D13" s="34">
        <v>10</v>
      </c>
      <c r="E13" s="34">
        <v>1</v>
      </c>
      <c r="F13" s="34">
        <v>1</v>
      </c>
      <c r="G13" s="34">
        <v>1</v>
      </c>
      <c r="H13" s="34"/>
      <c r="I13" s="34"/>
      <c r="J13" s="34">
        <f>SUM(D13:I13)</f>
        <v>13</v>
      </c>
    </row>
    <row r="14" spans="1:10" x14ac:dyDescent="0.25">
      <c r="A14" s="34" t="s">
        <v>36</v>
      </c>
      <c r="B14" s="60" t="s">
        <v>134</v>
      </c>
      <c r="C14" s="63" t="s">
        <v>133</v>
      </c>
      <c r="D14" s="34" t="s">
        <v>81</v>
      </c>
      <c r="E14" s="34">
        <v>1</v>
      </c>
      <c r="F14" s="34" t="s">
        <v>81</v>
      </c>
      <c r="G14" s="34">
        <v>8</v>
      </c>
      <c r="H14" s="34"/>
      <c r="I14" s="34"/>
      <c r="J14" s="34">
        <f>SUM(D14:I14)</f>
        <v>9</v>
      </c>
    </row>
    <row r="15" spans="1:10" x14ac:dyDescent="0.25">
      <c r="A15" s="34" t="s">
        <v>38</v>
      </c>
      <c r="B15" s="85" t="s">
        <v>202</v>
      </c>
      <c r="C15" s="40" t="s">
        <v>48</v>
      </c>
      <c r="D15" s="34" t="s">
        <v>81</v>
      </c>
      <c r="E15" s="34" t="s">
        <v>81</v>
      </c>
      <c r="F15" s="34">
        <v>7</v>
      </c>
      <c r="G15" s="34" t="s">
        <v>81</v>
      </c>
      <c r="H15" s="34"/>
      <c r="I15" s="34"/>
      <c r="J15" s="34">
        <f>SUM(D15:I15)</f>
        <v>7</v>
      </c>
    </row>
    <row r="16" spans="1:10" x14ac:dyDescent="0.25">
      <c r="A16" s="34" t="s">
        <v>198</v>
      </c>
      <c r="B16" s="40" t="s">
        <v>126</v>
      </c>
      <c r="C16" s="40" t="s">
        <v>10</v>
      </c>
      <c r="D16" s="34">
        <v>1</v>
      </c>
      <c r="E16" s="34">
        <v>5</v>
      </c>
      <c r="F16" s="34" t="s">
        <v>81</v>
      </c>
      <c r="G16" s="34" t="s">
        <v>81</v>
      </c>
      <c r="H16" s="34"/>
      <c r="I16" s="34"/>
      <c r="J16" s="34">
        <f>SUM(D16:I16)</f>
        <v>6</v>
      </c>
    </row>
    <row r="17" spans="1:10" x14ac:dyDescent="0.25">
      <c r="A17" s="34" t="s">
        <v>206</v>
      </c>
      <c r="B17" s="41" t="s">
        <v>137</v>
      </c>
      <c r="C17" s="40" t="s">
        <v>53</v>
      </c>
      <c r="D17" s="34">
        <v>1</v>
      </c>
      <c r="E17" s="34">
        <v>1</v>
      </c>
      <c r="F17" s="34" t="s">
        <v>81</v>
      </c>
      <c r="G17" s="34">
        <v>1</v>
      </c>
      <c r="H17" s="34"/>
      <c r="I17" s="34"/>
      <c r="J17" s="34">
        <f>SUM(D17:I17)</f>
        <v>3</v>
      </c>
    </row>
    <row r="18" spans="1:10" x14ac:dyDescent="0.25">
      <c r="A18" s="34" t="s">
        <v>206</v>
      </c>
      <c r="B18" s="41" t="s">
        <v>128</v>
      </c>
      <c r="C18" s="40" t="s">
        <v>54</v>
      </c>
      <c r="D18" s="34">
        <v>1</v>
      </c>
      <c r="E18" s="34">
        <v>1</v>
      </c>
      <c r="F18" s="34">
        <v>1</v>
      </c>
      <c r="G18" s="34" t="s">
        <v>81</v>
      </c>
      <c r="H18" s="34"/>
      <c r="I18" s="34"/>
      <c r="J18" s="34">
        <f>SUM(D18:I18)</f>
        <v>3</v>
      </c>
    </row>
    <row r="19" spans="1:10" x14ac:dyDescent="0.25">
      <c r="A19" s="34" t="s">
        <v>207</v>
      </c>
      <c r="B19" s="40" t="s">
        <v>130</v>
      </c>
      <c r="C19" s="40" t="s">
        <v>10</v>
      </c>
      <c r="D19" s="34">
        <v>1</v>
      </c>
      <c r="E19" s="34">
        <v>1</v>
      </c>
      <c r="F19" s="34" t="s">
        <v>81</v>
      </c>
      <c r="G19" s="34" t="s">
        <v>81</v>
      </c>
      <c r="H19" s="34"/>
      <c r="I19" s="34"/>
      <c r="J19" s="34">
        <f>SUM(D19:I19)</f>
        <v>2</v>
      </c>
    </row>
    <row r="20" spans="1:10" x14ac:dyDescent="0.25">
      <c r="A20" s="34" t="s">
        <v>207</v>
      </c>
      <c r="B20" s="41" t="s">
        <v>131</v>
      </c>
      <c r="C20" s="40" t="s">
        <v>47</v>
      </c>
      <c r="D20" s="34">
        <v>1</v>
      </c>
      <c r="E20" s="34">
        <v>1</v>
      </c>
      <c r="F20" s="34" t="s">
        <v>81</v>
      </c>
      <c r="G20" s="34" t="s">
        <v>81</v>
      </c>
      <c r="H20" s="34"/>
      <c r="I20" s="34"/>
      <c r="J20" s="34">
        <f>SUM(D20:I20)</f>
        <v>2</v>
      </c>
    </row>
    <row r="21" spans="1:10" x14ac:dyDescent="0.25">
      <c r="A21" s="34" t="s">
        <v>208</v>
      </c>
      <c r="B21" s="33" t="s">
        <v>138</v>
      </c>
      <c r="C21" s="40" t="s">
        <v>10</v>
      </c>
      <c r="D21" s="34" t="s">
        <v>81</v>
      </c>
      <c r="E21" s="34">
        <v>1</v>
      </c>
      <c r="F21" s="34" t="s">
        <v>81</v>
      </c>
      <c r="G21" s="34" t="s">
        <v>81</v>
      </c>
      <c r="H21" s="34"/>
      <c r="I21" s="34"/>
      <c r="J21" s="34">
        <f>SUM(D21:I21)</f>
        <v>1</v>
      </c>
    </row>
    <row r="22" spans="1:10" x14ac:dyDescent="0.25">
      <c r="A22" s="34" t="s">
        <v>208</v>
      </c>
      <c r="B22" s="33" t="s">
        <v>140</v>
      </c>
      <c r="C22" s="40" t="s">
        <v>39</v>
      </c>
      <c r="D22" s="34" t="s">
        <v>81</v>
      </c>
      <c r="E22" s="34">
        <v>1</v>
      </c>
      <c r="F22" s="34" t="s">
        <v>81</v>
      </c>
      <c r="G22" s="34" t="s">
        <v>81</v>
      </c>
      <c r="H22" s="34"/>
      <c r="I22" s="34"/>
      <c r="J22" s="34">
        <f>SUM(D22:I22)</f>
        <v>1</v>
      </c>
    </row>
    <row r="23" spans="1:10" x14ac:dyDescent="0.25">
      <c r="A23" s="34" t="s">
        <v>208</v>
      </c>
      <c r="B23" s="33" t="s">
        <v>141</v>
      </c>
      <c r="C23" s="40" t="s">
        <v>17</v>
      </c>
      <c r="D23" s="34" t="s">
        <v>81</v>
      </c>
      <c r="E23" s="34">
        <v>1</v>
      </c>
      <c r="F23" s="34" t="s">
        <v>81</v>
      </c>
      <c r="G23" s="34" t="s">
        <v>81</v>
      </c>
      <c r="H23" s="34"/>
      <c r="I23" s="34"/>
      <c r="J23" s="34">
        <f>SUM(D23:I23)</f>
        <v>1</v>
      </c>
    </row>
  </sheetData>
  <sortState ref="B4:J23">
    <sortCondition descending="1" ref="J4:J23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E21" sqref="E21"/>
    </sheetView>
  </sheetViews>
  <sheetFormatPr defaultRowHeight="15" x14ac:dyDescent="0.25"/>
  <cols>
    <col min="2" max="2" width="39.42578125" style="3" bestFit="1" customWidth="1"/>
    <col min="3" max="3" width="22.140625" bestFit="1" customWidth="1"/>
    <col min="4" max="4" width="13" style="2" customWidth="1"/>
    <col min="5" max="5" width="17.85546875" style="9" customWidth="1"/>
    <col min="6" max="6" width="18.140625" style="19" customWidth="1"/>
    <col min="7" max="7" width="14.28515625" style="77" customWidth="1"/>
  </cols>
  <sheetData>
    <row r="1" spans="1:11" x14ac:dyDescent="0.25">
      <c r="D1" s="80"/>
      <c r="E1" s="80"/>
      <c r="F1" s="80"/>
      <c r="G1" s="78"/>
    </row>
    <row r="2" spans="1:11" x14ac:dyDescent="0.25">
      <c r="A2" s="27"/>
      <c r="C2" s="27"/>
      <c r="D2" s="29" t="s">
        <v>75</v>
      </c>
      <c r="E2" s="29" t="s">
        <v>76</v>
      </c>
      <c r="F2" s="29" t="s">
        <v>77</v>
      </c>
      <c r="G2" s="29" t="s">
        <v>78</v>
      </c>
      <c r="H2" s="29" t="s">
        <v>79</v>
      </c>
      <c r="I2" s="29" t="s">
        <v>80</v>
      </c>
      <c r="J2" s="29" t="s">
        <v>37</v>
      </c>
      <c r="K2" s="27"/>
    </row>
    <row r="3" spans="1:11" ht="30" x14ac:dyDescent="0.25">
      <c r="A3" s="42" t="s">
        <v>2</v>
      </c>
      <c r="B3" s="52" t="s">
        <v>0</v>
      </c>
      <c r="C3" s="42" t="s">
        <v>1</v>
      </c>
      <c r="D3" s="43" t="s">
        <v>73</v>
      </c>
      <c r="E3" s="44" t="s">
        <v>118</v>
      </c>
      <c r="F3" s="45" t="s">
        <v>199</v>
      </c>
      <c r="G3" s="46" t="s">
        <v>193</v>
      </c>
      <c r="H3" s="46"/>
      <c r="I3" s="43"/>
      <c r="J3" s="34"/>
      <c r="K3" s="27"/>
    </row>
    <row r="4" spans="1:11" x14ac:dyDescent="0.25">
      <c r="A4" s="34" t="s">
        <v>26</v>
      </c>
      <c r="B4" s="55" t="s">
        <v>145</v>
      </c>
      <c r="C4" s="51" t="s">
        <v>47</v>
      </c>
      <c r="D4" s="54">
        <v>15</v>
      </c>
      <c r="E4" s="34">
        <v>7</v>
      </c>
      <c r="F4" s="34">
        <v>12</v>
      </c>
      <c r="G4" s="34">
        <v>1</v>
      </c>
      <c r="H4" s="34"/>
      <c r="I4" s="34"/>
      <c r="J4" s="34">
        <f>SUM(D4:I4)</f>
        <v>35</v>
      </c>
      <c r="K4" s="27"/>
    </row>
    <row r="5" spans="1:11" x14ac:dyDescent="0.25">
      <c r="A5" s="34" t="s">
        <v>27</v>
      </c>
      <c r="B5" s="53" t="s">
        <v>154</v>
      </c>
      <c r="C5" s="51" t="s">
        <v>13</v>
      </c>
      <c r="D5" s="48">
        <v>1</v>
      </c>
      <c r="E5" s="34">
        <v>6</v>
      </c>
      <c r="F5" s="54">
        <v>15</v>
      </c>
      <c r="G5" s="34">
        <v>10</v>
      </c>
      <c r="H5" s="34"/>
      <c r="I5" s="34"/>
      <c r="J5" s="34">
        <f>SUM(D5:I5)</f>
        <v>32</v>
      </c>
      <c r="K5" s="27"/>
    </row>
    <row r="6" spans="1:11" x14ac:dyDescent="0.25">
      <c r="A6" s="34" t="s">
        <v>28</v>
      </c>
      <c r="B6" s="65" t="s">
        <v>160</v>
      </c>
      <c r="C6" s="51" t="s">
        <v>161</v>
      </c>
      <c r="D6" s="48">
        <v>12</v>
      </c>
      <c r="E6" s="34">
        <v>1</v>
      </c>
      <c r="F6" s="34">
        <v>8</v>
      </c>
      <c r="G6" s="34">
        <v>8</v>
      </c>
      <c r="H6" s="33"/>
      <c r="I6" s="33"/>
      <c r="J6" s="34">
        <f>SUM(D6:I6)</f>
        <v>29</v>
      </c>
      <c r="K6" s="27"/>
    </row>
    <row r="7" spans="1:11" x14ac:dyDescent="0.25">
      <c r="A7" s="34" t="s">
        <v>28</v>
      </c>
      <c r="B7" s="53" t="s">
        <v>144</v>
      </c>
      <c r="C7" s="51" t="s">
        <v>13</v>
      </c>
      <c r="D7" s="48">
        <v>10</v>
      </c>
      <c r="E7" s="48">
        <v>1</v>
      </c>
      <c r="F7" s="49">
        <v>6</v>
      </c>
      <c r="G7" s="49">
        <v>12</v>
      </c>
      <c r="H7" s="34"/>
      <c r="I7" s="34"/>
      <c r="J7" s="34">
        <f>SUM(D7:I7)</f>
        <v>29</v>
      </c>
      <c r="K7" s="27"/>
    </row>
    <row r="8" spans="1:11" ht="15.75" x14ac:dyDescent="0.25">
      <c r="A8" s="34" t="s">
        <v>30</v>
      </c>
      <c r="B8" s="64" t="s">
        <v>146</v>
      </c>
      <c r="C8" s="51" t="s">
        <v>143</v>
      </c>
      <c r="D8" s="48">
        <v>8</v>
      </c>
      <c r="E8" s="54">
        <v>15</v>
      </c>
      <c r="F8" s="34">
        <v>1</v>
      </c>
      <c r="G8" s="34">
        <v>1</v>
      </c>
      <c r="H8" s="34"/>
      <c r="I8" s="34"/>
      <c r="J8" s="34">
        <f>SUM(D8:I8)</f>
        <v>25</v>
      </c>
      <c r="K8" s="27"/>
    </row>
    <row r="9" spans="1:11" x14ac:dyDescent="0.25">
      <c r="A9" s="34" t="s">
        <v>31</v>
      </c>
      <c r="B9" s="65" t="s">
        <v>203</v>
      </c>
      <c r="C9" s="51" t="s">
        <v>161</v>
      </c>
      <c r="D9" s="34" t="s">
        <v>81</v>
      </c>
      <c r="E9" s="34" t="s">
        <v>81</v>
      </c>
      <c r="F9" s="34">
        <v>7</v>
      </c>
      <c r="G9" s="54">
        <v>15</v>
      </c>
      <c r="H9" s="33"/>
      <c r="I9" s="33"/>
      <c r="J9" s="34">
        <f>SUM(D9:I9)</f>
        <v>22</v>
      </c>
      <c r="K9" s="27"/>
    </row>
    <row r="10" spans="1:11" x14ac:dyDescent="0.25">
      <c r="A10" s="34" t="s">
        <v>32</v>
      </c>
      <c r="B10" s="53" t="s">
        <v>21</v>
      </c>
      <c r="C10" s="51" t="s">
        <v>22</v>
      </c>
      <c r="D10" s="48">
        <v>7</v>
      </c>
      <c r="E10" s="48">
        <v>12</v>
      </c>
      <c r="F10" s="48" t="s">
        <v>81</v>
      </c>
      <c r="G10" s="48" t="s">
        <v>190</v>
      </c>
      <c r="H10" s="34"/>
      <c r="I10" s="34"/>
      <c r="J10" s="34">
        <f>SUM(D10:I10)</f>
        <v>19</v>
      </c>
      <c r="K10" s="27"/>
    </row>
    <row r="11" spans="1:11" ht="15.75" x14ac:dyDescent="0.25">
      <c r="A11" s="34" t="s">
        <v>33</v>
      </c>
      <c r="B11" s="64" t="s">
        <v>149</v>
      </c>
      <c r="C11" s="51" t="s">
        <v>143</v>
      </c>
      <c r="D11" s="48">
        <v>1</v>
      </c>
      <c r="E11" s="34">
        <v>1</v>
      </c>
      <c r="F11" s="34">
        <v>10</v>
      </c>
      <c r="G11" s="34">
        <v>6</v>
      </c>
      <c r="H11" s="34"/>
      <c r="I11" s="34"/>
      <c r="J11" s="34">
        <f>SUM(D11:I11)</f>
        <v>18</v>
      </c>
      <c r="K11" s="27"/>
    </row>
    <row r="12" spans="1:11" x14ac:dyDescent="0.25">
      <c r="A12" s="34" t="s">
        <v>34</v>
      </c>
      <c r="B12" s="66" t="s">
        <v>156</v>
      </c>
      <c r="C12" s="59" t="s">
        <v>50</v>
      </c>
      <c r="D12" s="48">
        <v>5</v>
      </c>
      <c r="E12" s="34">
        <v>8</v>
      </c>
      <c r="F12" s="34">
        <v>1</v>
      </c>
      <c r="G12" s="34">
        <v>1</v>
      </c>
      <c r="H12" s="33"/>
      <c r="I12" s="33"/>
      <c r="J12" s="34">
        <f>SUM(D12:I12)</f>
        <v>15</v>
      </c>
      <c r="K12" s="27"/>
    </row>
    <row r="13" spans="1:11" x14ac:dyDescent="0.25">
      <c r="A13" s="34" t="s">
        <v>35</v>
      </c>
      <c r="B13" s="55" t="s">
        <v>155</v>
      </c>
      <c r="C13" s="51" t="s">
        <v>10</v>
      </c>
      <c r="D13" s="48">
        <v>6</v>
      </c>
      <c r="E13" s="34">
        <v>5</v>
      </c>
      <c r="F13" s="34" t="s">
        <v>81</v>
      </c>
      <c r="G13" s="34" t="s">
        <v>190</v>
      </c>
      <c r="H13" s="34"/>
      <c r="I13" s="34"/>
      <c r="J13" s="34">
        <f>SUM(D13:I13)</f>
        <v>11</v>
      </c>
      <c r="K13" s="27"/>
    </row>
    <row r="14" spans="1:11" x14ac:dyDescent="0.25">
      <c r="A14" s="34" t="s">
        <v>36</v>
      </c>
      <c r="B14" s="55" t="s">
        <v>147</v>
      </c>
      <c r="C14" s="51" t="s">
        <v>47</v>
      </c>
      <c r="D14" s="48" t="s">
        <v>81</v>
      </c>
      <c r="E14" s="34">
        <v>10</v>
      </c>
      <c r="F14" s="34" t="s">
        <v>81</v>
      </c>
      <c r="G14" s="34" t="s">
        <v>190</v>
      </c>
      <c r="H14" s="34"/>
      <c r="I14" s="34"/>
      <c r="J14" s="34">
        <f>SUM(D14:I14)</f>
        <v>10</v>
      </c>
      <c r="K14" s="27"/>
    </row>
    <row r="15" spans="1:11" x14ac:dyDescent="0.25">
      <c r="A15" s="34" t="s">
        <v>38</v>
      </c>
      <c r="B15" s="65" t="s">
        <v>205</v>
      </c>
      <c r="C15" s="51" t="s">
        <v>39</v>
      </c>
      <c r="D15" s="34" t="s">
        <v>81</v>
      </c>
      <c r="E15" s="34" t="s">
        <v>81</v>
      </c>
      <c r="F15" s="34">
        <v>1</v>
      </c>
      <c r="G15" s="34">
        <v>7</v>
      </c>
      <c r="H15" s="33"/>
      <c r="I15" s="33"/>
      <c r="J15" s="34">
        <f>SUM(D15:I15)</f>
        <v>8</v>
      </c>
      <c r="K15" s="27"/>
    </row>
    <row r="16" spans="1:11" ht="15.75" x14ac:dyDescent="0.25">
      <c r="A16" s="34" t="s">
        <v>38</v>
      </c>
      <c r="B16" s="64" t="s">
        <v>142</v>
      </c>
      <c r="C16" s="51" t="s">
        <v>143</v>
      </c>
      <c r="D16" s="48">
        <v>1</v>
      </c>
      <c r="E16" s="49">
        <v>1</v>
      </c>
      <c r="F16" s="48">
        <v>5</v>
      </c>
      <c r="G16" s="49" t="s">
        <v>190</v>
      </c>
      <c r="H16" s="34"/>
      <c r="I16" s="34"/>
      <c r="J16" s="34">
        <f>SUM(D16:I16)</f>
        <v>7</v>
      </c>
      <c r="K16" s="27"/>
    </row>
    <row r="17" spans="1:11" x14ac:dyDescent="0.25">
      <c r="A17" s="34" t="s">
        <v>206</v>
      </c>
      <c r="B17" s="66" t="s">
        <v>157</v>
      </c>
      <c r="C17" s="59" t="s">
        <v>158</v>
      </c>
      <c r="D17" s="48">
        <v>1</v>
      </c>
      <c r="E17" s="34">
        <v>1</v>
      </c>
      <c r="F17" s="34" t="s">
        <v>81</v>
      </c>
      <c r="G17" s="34">
        <v>5</v>
      </c>
      <c r="H17" s="34"/>
      <c r="I17" s="34"/>
      <c r="J17" s="34">
        <f>SUM(D17:I17)</f>
        <v>7</v>
      </c>
      <c r="K17" s="27"/>
    </row>
    <row r="18" spans="1:11" x14ac:dyDescent="0.25">
      <c r="A18" s="34" t="s">
        <v>206</v>
      </c>
      <c r="B18" s="53" t="s">
        <v>151</v>
      </c>
      <c r="C18" s="51" t="s">
        <v>22</v>
      </c>
      <c r="D18" s="48">
        <v>1</v>
      </c>
      <c r="E18" s="34">
        <v>1</v>
      </c>
      <c r="F18" s="34">
        <v>1</v>
      </c>
      <c r="G18" s="34">
        <v>1</v>
      </c>
      <c r="H18" s="34"/>
      <c r="I18" s="34"/>
      <c r="J18" s="34">
        <f>SUM(D18:I18)</f>
        <v>4</v>
      </c>
      <c r="K18" s="27"/>
    </row>
    <row r="19" spans="1:11" x14ac:dyDescent="0.25">
      <c r="A19" s="34" t="s">
        <v>207</v>
      </c>
      <c r="B19" s="65" t="s">
        <v>51</v>
      </c>
      <c r="C19" s="51" t="s">
        <v>161</v>
      </c>
      <c r="D19" s="34">
        <v>1</v>
      </c>
      <c r="E19" s="34">
        <v>1</v>
      </c>
      <c r="F19" s="34">
        <v>1</v>
      </c>
      <c r="G19" s="34">
        <v>1</v>
      </c>
      <c r="H19" s="33"/>
      <c r="I19" s="33"/>
      <c r="J19" s="34">
        <f>SUM(D19:I19)</f>
        <v>4</v>
      </c>
      <c r="K19" s="27"/>
    </row>
    <row r="20" spans="1:11" x14ac:dyDescent="0.25">
      <c r="A20" s="34" t="s">
        <v>208</v>
      </c>
      <c r="B20" s="53" t="s">
        <v>153</v>
      </c>
      <c r="C20" s="51" t="s">
        <v>13</v>
      </c>
      <c r="D20" s="48">
        <v>1</v>
      </c>
      <c r="E20" s="34">
        <v>1</v>
      </c>
      <c r="F20" s="34">
        <v>1</v>
      </c>
      <c r="G20" s="34" t="s">
        <v>190</v>
      </c>
      <c r="H20" s="34"/>
      <c r="I20" s="34"/>
      <c r="J20" s="34">
        <f>SUM(D20:I20)</f>
        <v>3</v>
      </c>
      <c r="K20" s="27"/>
    </row>
    <row r="21" spans="1:11" x14ac:dyDescent="0.25">
      <c r="A21" s="34" t="s">
        <v>208</v>
      </c>
      <c r="B21" s="55" t="s">
        <v>150</v>
      </c>
      <c r="C21" s="51" t="s">
        <v>10</v>
      </c>
      <c r="D21" s="48">
        <v>1</v>
      </c>
      <c r="E21" s="34">
        <v>1</v>
      </c>
      <c r="F21" s="34" t="s">
        <v>81</v>
      </c>
      <c r="G21" s="34" t="s">
        <v>190</v>
      </c>
      <c r="H21" s="34"/>
      <c r="I21" s="34"/>
      <c r="J21" s="34">
        <f>SUM(D21:I21)</f>
        <v>2</v>
      </c>
    </row>
    <row r="22" spans="1:11" x14ac:dyDescent="0.25">
      <c r="A22" s="34" t="s">
        <v>208</v>
      </c>
      <c r="B22" s="55" t="s">
        <v>159</v>
      </c>
      <c r="C22" s="51" t="s">
        <v>68</v>
      </c>
      <c r="D22" s="48">
        <v>1</v>
      </c>
      <c r="E22" s="34">
        <v>1</v>
      </c>
      <c r="F22" s="34" t="s">
        <v>81</v>
      </c>
      <c r="G22" s="34" t="s">
        <v>190</v>
      </c>
      <c r="H22" s="34"/>
      <c r="I22" s="34"/>
      <c r="J22" s="34">
        <f>SUM(D22:I22)</f>
        <v>2</v>
      </c>
    </row>
    <row r="23" spans="1:11" x14ac:dyDescent="0.25">
      <c r="A23" s="34" t="s">
        <v>208</v>
      </c>
      <c r="B23" s="53" t="s">
        <v>152</v>
      </c>
      <c r="C23" s="51" t="s">
        <v>13</v>
      </c>
      <c r="D23" s="48">
        <v>1</v>
      </c>
      <c r="E23" s="34">
        <v>1</v>
      </c>
      <c r="F23" s="34" t="s">
        <v>81</v>
      </c>
      <c r="G23" s="34" t="s">
        <v>190</v>
      </c>
      <c r="H23" s="34"/>
      <c r="I23" s="34"/>
      <c r="J23" s="34">
        <f>SUM(D23:I23)</f>
        <v>2</v>
      </c>
    </row>
    <row r="24" spans="1:11" x14ac:dyDescent="0.25">
      <c r="A24" s="34" t="s">
        <v>208</v>
      </c>
      <c r="B24" s="53" t="s">
        <v>148</v>
      </c>
      <c r="C24" s="51" t="s">
        <v>39</v>
      </c>
      <c r="D24" s="48" t="s">
        <v>81</v>
      </c>
      <c r="E24" s="34">
        <v>1</v>
      </c>
      <c r="F24" s="34" t="s">
        <v>81</v>
      </c>
      <c r="G24" s="34">
        <v>1</v>
      </c>
      <c r="H24" s="34"/>
      <c r="I24" s="34"/>
      <c r="J24" s="34">
        <f>SUM(D24:I24)</f>
        <v>2</v>
      </c>
    </row>
    <row r="25" spans="1:11" x14ac:dyDescent="0.25">
      <c r="A25" s="48" t="s">
        <v>209</v>
      </c>
      <c r="B25" s="65" t="s">
        <v>162</v>
      </c>
      <c r="C25" s="51" t="s">
        <v>104</v>
      </c>
      <c r="D25" s="34" t="s">
        <v>81</v>
      </c>
      <c r="E25" s="34">
        <v>1</v>
      </c>
      <c r="F25" s="34" t="s">
        <v>81</v>
      </c>
      <c r="G25" s="34" t="s">
        <v>190</v>
      </c>
      <c r="H25" s="33"/>
      <c r="I25" s="33"/>
      <c r="J25" s="34">
        <f>SUM(D25:I25)</f>
        <v>1</v>
      </c>
    </row>
    <row r="26" spans="1:11" x14ac:dyDescent="0.25">
      <c r="A26" s="48" t="s">
        <v>209</v>
      </c>
      <c r="B26" s="65" t="s">
        <v>204</v>
      </c>
      <c r="C26" s="51" t="s">
        <v>39</v>
      </c>
      <c r="D26" s="34" t="s">
        <v>81</v>
      </c>
      <c r="E26" s="34" t="s">
        <v>81</v>
      </c>
      <c r="F26" s="34">
        <v>1</v>
      </c>
      <c r="G26" s="48" t="s">
        <v>190</v>
      </c>
      <c r="H26" s="33"/>
      <c r="I26" s="33"/>
      <c r="J26" s="34">
        <f>SUM(D26:I26)</f>
        <v>1</v>
      </c>
    </row>
    <row r="27" spans="1:11" x14ac:dyDescent="0.25">
      <c r="A27" s="48" t="s">
        <v>209</v>
      </c>
      <c r="B27" s="65" t="s">
        <v>172</v>
      </c>
      <c r="C27" s="51" t="s">
        <v>47</v>
      </c>
      <c r="D27" s="34" t="s">
        <v>81</v>
      </c>
      <c r="E27" s="34" t="s">
        <v>81</v>
      </c>
      <c r="F27" s="34" t="s">
        <v>81</v>
      </c>
      <c r="G27" s="34">
        <v>1</v>
      </c>
      <c r="H27" s="33"/>
      <c r="I27" s="33"/>
      <c r="J27" s="34">
        <f>SUM(D27:I27)</f>
        <v>1</v>
      </c>
    </row>
  </sheetData>
  <sortState ref="B4:J27">
    <sortCondition descending="1" ref="J4:J27"/>
  </sortState>
  <mergeCells count="1">
    <mergeCell ref="D1:F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17" sqref="C17"/>
    </sheetView>
  </sheetViews>
  <sheetFormatPr defaultRowHeight="15" x14ac:dyDescent="0.25"/>
  <cols>
    <col min="2" max="2" width="35.7109375" bestFit="1" customWidth="1"/>
    <col min="3" max="3" width="20.28515625" bestFit="1" customWidth="1"/>
    <col min="4" max="4" width="13" customWidth="1"/>
    <col min="5" max="5" width="13.5703125" style="9" customWidth="1"/>
    <col min="6" max="6" width="16" style="14" customWidth="1"/>
    <col min="7" max="7" width="11.85546875" bestFit="1" customWidth="1"/>
    <col min="8" max="8" width="9.28515625" bestFit="1" customWidth="1"/>
  </cols>
  <sheetData>
    <row r="1" spans="1:10" x14ac:dyDescent="0.25">
      <c r="D1" s="80"/>
      <c r="E1" s="80"/>
      <c r="F1" s="80"/>
      <c r="G1" s="7"/>
    </row>
    <row r="2" spans="1:10" x14ac:dyDescent="0.25">
      <c r="A2" s="27"/>
      <c r="B2" s="3"/>
      <c r="C2" s="27"/>
      <c r="D2" s="29" t="s">
        <v>75</v>
      </c>
      <c r="E2" s="29" t="s">
        <v>76</v>
      </c>
      <c r="F2" s="29" t="s">
        <v>77</v>
      </c>
      <c r="G2" s="29" t="s">
        <v>78</v>
      </c>
      <c r="H2" s="29" t="s">
        <v>79</v>
      </c>
      <c r="I2" s="29" t="s">
        <v>80</v>
      </c>
      <c r="J2" s="29" t="s">
        <v>37</v>
      </c>
    </row>
    <row r="3" spans="1:10" ht="30" x14ac:dyDescent="0.25">
      <c r="A3" s="42" t="s">
        <v>2</v>
      </c>
      <c r="B3" s="52" t="s">
        <v>0</v>
      </c>
      <c r="C3" s="42" t="s">
        <v>1</v>
      </c>
      <c r="D3" s="43" t="s">
        <v>73</v>
      </c>
      <c r="E3" s="44" t="s">
        <v>118</v>
      </c>
      <c r="F3" s="45" t="s">
        <v>199</v>
      </c>
      <c r="G3" s="46" t="s">
        <v>193</v>
      </c>
      <c r="H3" s="46"/>
      <c r="I3" s="43"/>
      <c r="J3" s="34"/>
    </row>
    <row r="4" spans="1:10" x14ac:dyDescent="0.25">
      <c r="A4" s="34" t="s">
        <v>26</v>
      </c>
      <c r="B4" s="40" t="s">
        <v>173</v>
      </c>
      <c r="C4" s="40" t="s">
        <v>44</v>
      </c>
      <c r="D4" s="34">
        <v>8</v>
      </c>
      <c r="E4" s="34">
        <v>12</v>
      </c>
      <c r="F4" s="69">
        <v>12</v>
      </c>
      <c r="G4" s="69">
        <v>1</v>
      </c>
      <c r="H4" s="34"/>
      <c r="I4" s="34"/>
      <c r="J4" s="34">
        <f>SUM(D4:I4)</f>
        <v>33</v>
      </c>
    </row>
    <row r="5" spans="1:10" x14ac:dyDescent="0.25">
      <c r="A5" s="34" t="s">
        <v>27</v>
      </c>
      <c r="B5" s="40" t="s">
        <v>24</v>
      </c>
      <c r="C5" s="40" t="s">
        <v>13</v>
      </c>
      <c r="D5" s="54">
        <v>15</v>
      </c>
      <c r="E5" s="54">
        <v>15</v>
      </c>
      <c r="F5" s="68">
        <v>1</v>
      </c>
      <c r="G5" s="69">
        <v>1</v>
      </c>
      <c r="H5" s="70"/>
      <c r="I5" s="34"/>
      <c r="J5" s="34">
        <f>SUM(D5:I5)</f>
        <v>32</v>
      </c>
    </row>
    <row r="6" spans="1:10" x14ac:dyDescent="0.25">
      <c r="A6" s="34" t="s">
        <v>27</v>
      </c>
      <c r="B6" s="40" t="s">
        <v>23</v>
      </c>
      <c r="C6" s="40" t="s">
        <v>13</v>
      </c>
      <c r="D6" s="34">
        <v>10</v>
      </c>
      <c r="E6" s="34">
        <v>6</v>
      </c>
      <c r="F6" s="54">
        <v>15</v>
      </c>
      <c r="G6" s="69">
        <v>1</v>
      </c>
      <c r="H6" s="70"/>
      <c r="I6" s="34"/>
      <c r="J6" s="34">
        <f>SUM(D6:I6)</f>
        <v>32</v>
      </c>
    </row>
    <row r="7" spans="1:10" x14ac:dyDescent="0.25">
      <c r="A7" s="34" t="s">
        <v>27</v>
      </c>
      <c r="B7" s="71" t="s">
        <v>175</v>
      </c>
      <c r="C7" s="71" t="s">
        <v>53</v>
      </c>
      <c r="D7" s="34">
        <v>1</v>
      </c>
      <c r="E7" s="34">
        <v>8</v>
      </c>
      <c r="F7" s="69">
        <v>8</v>
      </c>
      <c r="G7" s="54">
        <v>15</v>
      </c>
      <c r="H7" s="34"/>
      <c r="I7" s="34"/>
      <c r="J7" s="34">
        <f>SUM(D7:I7)</f>
        <v>32</v>
      </c>
    </row>
    <row r="8" spans="1:10" ht="15.75" x14ac:dyDescent="0.25">
      <c r="A8" s="34" t="s">
        <v>30</v>
      </c>
      <c r="B8" s="39" t="s">
        <v>168</v>
      </c>
      <c r="C8" s="40" t="s">
        <v>48</v>
      </c>
      <c r="D8" s="34">
        <v>7</v>
      </c>
      <c r="E8" s="34">
        <v>5</v>
      </c>
      <c r="F8" s="69">
        <v>6</v>
      </c>
      <c r="G8" s="69">
        <v>12</v>
      </c>
      <c r="H8" s="70"/>
      <c r="I8" s="34"/>
      <c r="J8" s="34">
        <f>SUM(D8:I8)</f>
        <v>30</v>
      </c>
    </row>
    <row r="9" spans="1:10" x14ac:dyDescent="0.25">
      <c r="A9" s="34" t="s">
        <v>31</v>
      </c>
      <c r="B9" s="40" t="s">
        <v>52</v>
      </c>
      <c r="C9" s="40" t="s">
        <v>44</v>
      </c>
      <c r="D9" s="34">
        <v>5</v>
      </c>
      <c r="E9" s="34">
        <v>10</v>
      </c>
      <c r="F9" s="69">
        <v>7</v>
      </c>
      <c r="G9" s="69">
        <v>1</v>
      </c>
      <c r="H9" s="70"/>
      <c r="I9" s="34"/>
      <c r="J9" s="34">
        <f>SUM(D9:I9)</f>
        <v>23</v>
      </c>
    </row>
    <row r="10" spans="1:10" x14ac:dyDescent="0.25">
      <c r="A10" s="34" t="s">
        <v>32</v>
      </c>
      <c r="B10" s="40" t="s">
        <v>163</v>
      </c>
      <c r="C10" s="40" t="s">
        <v>17</v>
      </c>
      <c r="D10" s="34">
        <v>6</v>
      </c>
      <c r="E10" s="34">
        <v>1</v>
      </c>
      <c r="F10" s="69">
        <v>1</v>
      </c>
      <c r="G10" s="69">
        <v>10</v>
      </c>
      <c r="H10" s="70"/>
      <c r="I10" s="34"/>
      <c r="J10" s="34">
        <f>SUM(D10:I10)</f>
        <v>18</v>
      </c>
    </row>
    <row r="11" spans="1:10" x14ac:dyDescent="0.25">
      <c r="A11" s="34" t="s">
        <v>32</v>
      </c>
      <c r="B11" s="40" t="s">
        <v>25</v>
      </c>
      <c r="C11" s="40" t="s">
        <v>17</v>
      </c>
      <c r="D11" s="34">
        <v>1</v>
      </c>
      <c r="E11" s="34">
        <v>1</v>
      </c>
      <c r="F11" s="69">
        <v>10</v>
      </c>
      <c r="G11" s="69">
        <v>6</v>
      </c>
      <c r="H11" s="70"/>
      <c r="I11" s="34"/>
      <c r="J11" s="34">
        <f>SUM(D11:I11)</f>
        <v>18</v>
      </c>
    </row>
    <row r="12" spans="1:10" x14ac:dyDescent="0.25">
      <c r="A12" s="34" t="s">
        <v>34</v>
      </c>
      <c r="B12" s="40" t="s">
        <v>169</v>
      </c>
      <c r="C12" s="40" t="s">
        <v>43</v>
      </c>
      <c r="D12" s="34">
        <v>1</v>
      </c>
      <c r="E12" s="34">
        <v>7</v>
      </c>
      <c r="F12" s="69">
        <v>1</v>
      </c>
      <c r="G12" s="69">
        <v>8</v>
      </c>
      <c r="H12" s="70"/>
      <c r="I12" s="34"/>
      <c r="J12" s="34">
        <f>SUM(D12:I12)</f>
        <v>17</v>
      </c>
    </row>
    <row r="13" spans="1:10" x14ac:dyDescent="0.25">
      <c r="A13" s="34" t="s">
        <v>35</v>
      </c>
      <c r="B13" s="40" t="s">
        <v>171</v>
      </c>
      <c r="C13" s="40" t="s">
        <v>49</v>
      </c>
      <c r="D13" s="34">
        <v>12</v>
      </c>
      <c r="E13" s="34">
        <v>1</v>
      </c>
      <c r="F13" s="69" t="s">
        <v>81</v>
      </c>
      <c r="G13" s="69" t="s">
        <v>81</v>
      </c>
      <c r="H13" s="70"/>
      <c r="I13" s="34"/>
      <c r="J13" s="34">
        <f>SUM(D13:I13)</f>
        <v>13</v>
      </c>
    </row>
    <row r="14" spans="1:10" ht="15.75" x14ac:dyDescent="0.25">
      <c r="A14" s="34" t="s">
        <v>36</v>
      </c>
      <c r="B14" s="39" t="s">
        <v>165</v>
      </c>
      <c r="C14" s="40" t="s">
        <v>48</v>
      </c>
      <c r="D14" s="34">
        <v>1</v>
      </c>
      <c r="E14" s="34">
        <v>1</v>
      </c>
      <c r="F14" s="69">
        <v>5</v>
      </c>
      <c r="G14" s="69">
        <v>1</v>
      </c>
      <c r="H14" s="70"/>
      <c r="I14" s="34"/>
      <c r="J14" s="34">
        <f>SUM(D14:I14)</f>
        <v>8</v>
      </c>
    </row>
    <row r="15" spans="1:10" x14ac:dyDescent="0.25">
      <c r="A15" s="34" t="s">
        <v>38</v>
      </c>
      <c r="B15" s="40" t="s">
        <v>211</v>
      </c>
      <c r="C15" s="40" t="s">
        <v>49</v>
      </c>
      <c r="D15" s="34" t="s">
        <v>81</v>
      </c>
      <c r="E15" s="34" t="s">
        <v>81</v>
      </c>
      <c r="F15" s="69">
        <v>1</v>
      </c>
      <c r="G15" s="69">
        <v>7</v>
      </c>
      <c r="H15" s="33"/>
      <c r="I15" s="33"/>
      <c r="J15" s="34">
        <f>SUM(D15:I15)</f>
        <v>8</v>
      </c>
    </row>
    <row r="16" spans="1:10" x14ac:dyDescent="0.25">
      <c r="A16" s="34" t="s">
        <v>198</v>
      </c>
      <c r="B16" s="40" t="s">
        <v>210</v>
      </c>
      <c r="C16" s="40" t="s">
        <v>44</v>
      </c>
      <c r="D16" s="34" t="s">
        <v>81</v>
      </c>
      <c r="E16" s="34" t="s">
        <v>81</v>
      </c>
      <c r="F16" s="69" t="s">
        <v>81</v>
      </c>
      <c r="G16" s="69">
        <v>5</v>
      </c>
      <c r="H16" s="33"/>
      <c r="I16" s="33"/>
      <c r="J16" s="34">
        <f>SUM(D16:I16)</f>
        <v>5</v>
      </c>
    </row>
    <row r="17" spans="1:10" x14ac:dyDescent="0.25">
      <c r="A17" s="34" t="s">
        <v>206</v>
      </c>
      <c r="B17" s="40" t="s">
        <v>164</v>
      </c>
      <c r="C17" s="40" t="s">
        <v>43</v>
      </c>
      <c r="D17" s="34">
        <v>1</v>
      </c>
      <c r="E17" s="34">
        <v>1</v>
      </c>
      <c r="F17" s="69">
        <v>1</v>
      </c>
      <c r="G17" s="69">
        <v>1</v>
      </c>
      <c r="H17" s="70"/>
      <c r="I17" s="34"/>
      <c r="J17" s="34">
        <f>SUM(D17:I17)</f>
        <v>4</v>
      </c>
    </row>
    <row r="18" spans="1:10" x14ac:dyDescent="0.25">
      <c r="A18" s="34" t="s">
        <v>213</v>
      </c>
      <c r="B18" s="40" t="s">
        <v>174</v>
      </c>
      <c r="C18" s="40" t="s">
        <v>43</v>
      </c>
      <c r="D18" s="34">
        <v>1</v>
      </c>
      <c r="E18" s="34">
        <v>1</v>
      </c>
      <c r="F18" s="69">
        <v>1</v>
      </c>
      <c r="G18" s="69">
        <v>1</v>
      </c>
      <c r="H18" s="34"/>
      <c r="I18" s="34"/>
      <c r="J18" s="34">
        <f>SUM(D18:I18)</f>
        <v>4</v>
      </c>
    </row>
    <row r="19" spans="1:10" ht="15.75" x14ac:dyDescent="0.25">
      <c r="A19" s="34" t="s">
        <v>207</v>
      </c>
      <c r="B19" s="39" t="s">
        <v>166</v>
      </c>
      <c r="C19" s="40" t="s">
        <v>48</v>
      </c>
      <c r="D19" s="34">
        <v>1</v>
      </c>
      <c r="E19" s="34">
        <v>1</v>
      </c>
      <c r="F19" s="69" t="s">
        <v>81</v>
      </c>
      <c r="G19" s="69" t="s">
        <v>81</v>
      </c>
      <c r="H19" s="72"/>
      <c r="I19" s="34"/>
      <c r="J19" s="34">
        <f>SUM(D19:I19)</f>
        <v>2</v>
      </c>
    </row>
    <row r="20" spans="1:10" ht="15.75" x14ac:dyDescent="0.25">
      <c r="A20" s="34" t="s">
        <v>208</v>
      </c>
      <c r="B20" s="39" t="s">
        <v>167</v>
      </c>
      <c r="C20" s="40" t="s">
        <v>48</v>
      </c>
      <c r="D20" s="34">
        <v>1</v>
      </c>
      <c r="E20" s="34">
        <v>1</v>
      </c>
      <c r="F20" s="69" t="s">
        <v>81</v>
      </c>
      <c r="G20" s="69" t="s">
        <v>81</v>
      </c>
      <c r="H20" s="70"/>
      <c r="I20" s="34"/>
      <c r="J20" s="34">
        <f>SUM(D20:I20)</f>
        <v>2</v>
      </c>
    </row>
    <row r="21" spans="1:10" x14ac:dyDescent="0.25">
      <c r="A21" s="34" t="s">
        <v>209</v>
      </c>
      <c r="B21" s="40" t="s">
        <v>176</v>
      </c>
      <c r="C21" s="40" t="s">
        <v>53</v>
      </c>
      <c r="D21" s="34">
        <v>1</v>
      </c>
      <c r="E21" s="34">
        <v>1</v>
      </c>
      <c r="F21" s="69" t="s">
        <v>81</v>
      </c>
      <c r="G21" s="69" t="s">
        <v>81</v>
      </c>
      <c r="H21" s="34"/>
      <c r="I21" s="34"/>
      <c r="J21" s="34">
        <f>SUM(D21:I21)</f>
        <v>2</v>
      </c>
    </row>
    <row r="22" spans="1:10" x14ac:dyDescent="0.25">
      <c r="A22" s="34" t="s">
        <v>214</v>
      </c>
      <c r="B22" s="40" t="s">
        <v>170</v>
      </c>
      <c r="C22" s="40" t="s">
        <v>50</v>
      </c>
      <c r="D22" s="34" t="s">
        <v>81</v>
      </c>
      <c r="E22" s="34">
        <v>1</v>
      </c>
      <c r="F22" s="69" t="s">
        <v>81</v>
      </c>
      <c r="G22" s="69" t="s">
        <v>81</v>
      </c>
      <c r="H22" s="70"/>
      <c r="I22" s="34"/>
      <c r="J22" s="34">
        <f>SUM(D22:I22)</f>
        <v>1</v>
      </c>
    </row>
    <row r="23" spans="1:10" x14ac:dyDescent="0.25">
      <c r="A23" s="34" t="s">
        <v>215</v>
      </c>
      <c r="B23" s="40" t="s">
        <v>172</v>
      </c>
      <c r="C23" s="40"/>
      <c r="D23" s="34" t="s">
        <v>81</v>
      </c>
      <c r="E23" s="34">
        <v>1</v>
      </c>
      <c r="F23" s="69" t="s">
        <v>81</v>
      </c>
      <c r="G23" s="69" t="s">
        <v>81</v>
      </c>
      <c r="H23" s="34"/>
      <c r="I23" s="34"/>
      <c r="J23" s="34">
        <f>SUM(D23:I23)</f>
        <v>1</v>
      </c>
    </row>
    <row r="24" spans="1:10" x14ac:dyDescent="0.25">
      <c r="A24" s="34" t="s">
        <v>216</v>
      </c>
      <c r="B24" s="40" t="s">
        <v>212</v>
      </c>
      <c r="C24" s="40" t="s">
        <v>39</v>
      </c>
      <c r="D24" s="34" t="s">
        <v>81</v>
      </c>
      <c r="E24" s="34" t="s">
        <v>81</v>
      </c>
      <c r="F24" s="69" t="s">
        <v>81</v>
      </c>
      <c r="G24" s="69">
        <v>1</v>
      </c>
      <c r="H24" s="33"/>
      <c r="I24" s="33"/>
      <c r="J24" s="34">
        <f>SUM(D24:I24)</f>
        <v>1</v>
      </c>
    </row>
    <row r="25" spans="1:10" x14ac:dyDescent="0.25">
      <c r="A25" s="20"/>
      <c r="D25" s="9"/>
      <c r="G25" s="5"/>
    </row>
    <row r="26" spans="1:10" x14ac:dyDescent="0.25">
      <c r="A26" s="20"/>
      <c r="D26" s="9"/>
      <c r="G26" s="5"/>
    </row>
    <row r="27" spans="1:10" x14ac:dyDescent="0.25">
      <c r="A27" s="20"/>
      <c r="D27" s="19"/>
      <c r="G27" s="14"/>
    </row>
    <row r="28" spans="1:10" x14ac:dyDescent="0.25">
      <c r="A28" s="20"/>
      <c r="D28" s="19"/>
      <c r="G28" s="14"/>
    </row>
  </sheetData>
  <sortState ref="B4:J24">
    <sortCondition descending="1" ref="J4:J24"/>
  </sortState>
  <mergeCells count="1">
    <mergeCell ref="D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Mirin</vt:lpstr>
      <vt:lpstr>Feminino</vt:lpstr>
      <vt:lpstr>INF.JUVENIL </vt:lpstr>
      <vt:lpstr>JUVENIL</vt:lpstr>
      <vt:lpstr>VETERANOS</vt:lpstr>
      <vt:lpstr>MASTER C</vt:lpstr>
      <vt:lpstr>MASTER B</vt:lpstr>
      <vt:lpstr>MASTER A</vt:lpstr>
      <vt:lpstr>ELITE</vt:lpstr>
      <vt:lpstr>JRS</vt:lpstr>
      <vt:lpstr>AV.BIKE</vt:lpstr>
      <vt:lpstr>Av.Speed</vt:lpstr>
      <vt:lpstr>Clubes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Gabriela</dc:creator>
  <cp:lastModifiedBy>Cila</cp:lastModifiedBy>
  <dcterms:created xsi:type="dcterms:W3CDTF">2018-02-18T20:10:39Z</dcterms:created>
  <dcterms:modified xsi:type="dcterms:W3CDTF">2018-09-10T17:21:31Z</dcterms:modified>
</cp:coreProperties>
</file>