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10"/>
  </bookViews>
  <sheets>
    <sheet name="InfantoJuvenil" sheetId="1" r:id="rId1"/>
    <sheet name="JUVENIL" sheetId="11" r:id="rId2"/>
    <sheet name="JRS" sheetId="3" r:id="rId3"/>
    <sheet name="Feminino" sheetId="2" r:id="rId4"/>
    <sheet name="MASTER A" sheetId="5" r:id="rId5"/>
    <sheet name="MASTER B" sheetId="12" r:id="rId6"/>
    <sheet name="MASTER C" sheetId="4" r:id="rId7"/>
    <sheet name="VETERANOS" sheetId="14" r:id="rId8"/>
    <sheet name="ELITE" sheetId="6" r:id="rId9"/>
    <sheet name="AVENTURA" sheetId="7" r:id="rId10"/>
    <sheet name="Clubes" sheetId="10" r:id="rId1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10" l="1"/>
  <c r="T6" i="10"/>
  <c r="T4" i="10"/>
  <c r="T5" i="10"/>
  <c r="T3" i="10"/>
  <c r="N27" i="10"/>
  <c r="O27" i="10" s="1"/>
  <c r="N25" i="10"/>
  <c r="O29" i="10"/>
  <c r="O30" i="10"/>
  <c r="O31" i="10"/>
  <c r="L25" i="10"/>
  <c r="K26" i="10"/>
  <c r="J25" i="10"/>
  <c r="J26" i="10"/>
  <c r="J28" i="10"/>
  <c r="O28" i="10" s="1"/>
  <c r="G25" i="10"/>
  <c r="F25" i="10"/>
  <c r="E26" i="10"/>
  <c r="O26" i="10" s="1"/>
  <c r="C26" i="10"/>
  <c r="C25" i="10"/>
  <c r="O32" i="10"/>
  <c r="O36" i="10"/>
  <c r="O35" i="10"/>
  <c r="O34" i="10"/>
  <c r="O33" i="10"/>
  <c r="J5" i="7"/>
  <c r="J7" i="7"/>
  <c r="J11" i="7"/>
  <c r="J10" i="7"/>
  <c r="J13" i="7"/>
  <c r="J15" i="7"/>
  <c r="J16" i="7"/>
  <c r="J8" i="7"/>
  <c r="J18" i="7"/>
  <c r="J20" i="7"/>
  <c r="J21" i="7"/>
  <c r="J22" i="7"/>
  <c r="J14" i="7"/>
  <c r="J23" i="7"/>
  <c r="J34" i="7"/>
  <c r="J24" i="7"/>
  <c r="J25" i="7"/>
  <c r="J26" i="7"/>
  <c r="J27" i="7"/>
  <c r="J6" i="7"/>
  <c r="J19" i="7"/>
  <c r="J28" i="7"/>
  <c r="J9" i="7"/>
  <c r="J29" i="7"/>
  <c r="J30" i="7"/>
  <c r="J31" i="7"/>
  <c r="J32" i="7"/>
  <c r="J12" i="7"/>
  <c r="J33" i="7"/>
  <c r="J35" i="7"/>
  <c r="J17" i="7"/>
  <c r="J5" i="6"/>
  <c r="J8" i="6"/>
  <c r="J9" i="6"/>
  <c r="J10" i="6"/>
  <c r="J7" i="6"/>
  <c r="J6" i="6"/>
  <c r="J12" i="6"/>
  <c r="J13" i="6"/>
  <c r="J14" i="6"/>
  <c r="J15" i="6"/>
  <c r="J16" i="6"/>
  <c r="J19" i="6"/>
  <c r="J20" i="6"/>
  <c r="J11" i="6"/>
  <c r="J21" i="6"/>
  <c r="J22" i="6"/>
  <c r="J23" i="6"/>
  <c r="J26" i="6"/>
  <c r="J27" i="6"/>
  <c r="J18" i="6"/>
  <c r="J17" i="6"/>
  <c r="J24" i="6"/>
  <c r="J25" i="6"/>
  <c r="K6" i="14"/>
  <c r="J6" i="4"/>
  <c r="J4" i="4"/>
  <c r="J9" i="4"/>
  <c r="J8" i="4"/>
  <c r="J7" i="4"/>
  <c r="J10" i="4"/>
  <c r="K5" i="12"/>
  <c r="K8" i="12"/>
  <c r="K6" i="12"/>
  <c r="K9" i="12"/>
  <c r="K10" i="12"/>
  <c r="K7" i="12"/>
  <c r="K12" i="12"/>
  <c r="K14" i="12"/>
  <c r="K13" i="12"/>
  <c r="K11" i="12"/>
  <c r="J21" i="5"/>
  <c r="J9" i="2"/>
  <c r="J4" i="2"/>
  <c r="J8" i="2"/>
  <c r="J7" i="2"/>
  <c r="J11" i="2"/>
  <c r="J6" i="2"/>
  <c r="J12" i="2"/>
  <c r="J10" i="2"/>
  <c r="J13" i="2"/>
  <c r="J18" i="2"/>
  <c r="J5" i="3"/>
  <c r="J7" i="3"/>
  <c r="J9" i="3"/>
  <c r="J6" i="3"/>
  <c r="J8" i="3"/>
  <c r="K7" i="11"/>
  <c r="K8" i="11"/>
  <c r="K6" i="11"/>
  <c r="J6" i="1"/>
  <c r="J9" i="1"/>
  <c r="J10" i="1"/>
  <c r="J5" i="1"/>
  <c r="J13" i="1"/>
  <c r="J8" i="1"/>
  <c r="J11" i="1"/>
  <c r="J7" i="1"/>
  <c r="J12" i="1"/>
  <c r="O25" i="10" l="1"/>
  <c r="T8" i="10"/>
  <c r="T7" i="10"/>
  <c r="O21" i="10"/>
  <c r="N14" i="10"/>
  <c r="N13" i="10"/>
  <c r="N5" i="10"/>
  <c r="N4" i="10"/>
  <c r="N3" i="10"/>
  <c r="O3" i="10" s="1"/>
  <c r="L13" i="10"/>
  <c r="K14" i="10"/>
  <c r="K13" i="10"/>
  <c r="O20" i="10"/>
  <c r="J16" i="10"/>
  <c r="J15" i="10"/>
  <c r="J14" i="10"/>
  <c r="J13" i="10"/>
  <c r="J6" i="10"/>
  <c r="J5" i="10"/>
  <c r="J4" i="10"/>
  <c r="J3" i="10"/>
  <c r="F4" i="10"/>
  <c r="F3" i="10"/>
  <c r="E16" i="10"/>
  <c r="D13" i="10"/>
  <c r="C14" i="10"/>
  <c r="O14" i="10" s="1"/>
  <c r="O19" i="10"/>
  <c r="O18" i="10"/>
  <c r="O17" i="10"/>
  <c r="O15" i="10"/>
  <c r="C4" i="10"/>
  <c r="J4" i="7"/>
  <c r="J4" i="6"/>
  <c r="K5" i="14"/>
  <c r="J20" i="5"/>
  <c r="J24" i="5"/>
  <c r="J14" i="5"/>
  <c r="J23" i="5"/>
  <c r="J27" i="2"/>
  <c r="J23" i="2"/>
  <c r="K5" i="11"/>
  <c r="O13" i="10" l="1"/>
  <c r="O16" i="10"/>
  <c r="O5" i="10"/>
  <c r="O8" i="10"/>
  <c r="O7" i="10"/>
  <c r="O6" i="10"/>
  <c r="O9" i="10"/>
  <c r="O4" i="10"/>
  <c r="K4" i="12"/>
  <c r="J22" i="5"/>
  <c r="J18" i="5"/>
  <c r="J17" i="5"/>
  <c r="J9" i="5"/>
  <c r="J11" i="5"/>
  <c r="J10" i="5"/>
  <c r="J4" i="5"/>
  <c r="J12" i="5"/>
  <c r="J6" i="5"/>
  <c r="J5" i="5"/>
  <c r="J7" i="5"/>
  <c r="J16" i="5"/>
  <c r="J8" i="5"/>
  <c r="J13" i="5"/>
  <c r="J15" i="5"/>
  <c r="J19" i="5"/>
  <c r="J5" i="4"/>
  <c r="J4" i="3" l="1"/>
  <c r="J5" i="2"/>
  <c r="J17" i="2"/>
  <c r="J4" i="1" l="1"/>
</calcChain>
</file>

<file path=xl/sharedStrings.xml><?xml version="1.0" encoding="utf-8"?>
<sst xmlns="http://schemas.openxmlformats.org/spreadsheetml/2006/main" count="867" uniqueCount="221">
  <si>
    <t>Nome</t>
  </si>
  <si>
    <t>Clube</t>
  </si>
  <si>
    <t>Posição</t>
  </si>
  <si>
    <t>Zênite</t>
  </si>
  <si>
    <t>Letícia Jerônimo</t>
  </si>
  <si>
    <t>Vanessa Silva</t>
  </si>
  <si>
    <t>Pedal Ananin</t>
  </si>
  <si>
    <t>Amazônia</t>
  </si>
  <si>
    <t>Total</t>
  </si>
  <si>
    <t>Marituba</t>
  </si>
  <si>
    <t>Ananindeua Trigolino</t>
  </si>
  <si>
    <t>Renato Silva</t>
  </si>
  <si>
    <t>Otávio Henrique</t>
  </si>
  <si>
    <t>Brendon Moraes</t>
  </si>
  <si>
    <t>2ª</t>
  </si>
  <si>
    <t xml:space="preserve">1ª </t>
  </si>
  <si>
    <t>3ª</t>
  </si>
  <si>
    <t>Etapas</t>
  </si>
  <si>
    <t>1º</t>
  </si>
  <si>
    <t>2º</t>
  </si>
  <si>
    <t>3º</t>
  </si>
  <si>
    <t>4º</t>
  </si>
  <si>
    <t>5º</t>
  </si>
  <si>
    <t>6º</t>
  </si>
  <si>
    <t>7º</t>
  </si>
  <si>
    <t>8º</t>
  </si>
  <si>
    <t>4ª</t>
  </si>
  <si>
    <t>5ª</t>
  </si>
  <si>
    <t>6ª</t>
  </si>
  <si>
    <t>25/03 -Trilha Pirelli</t>
  </si>
  <si>
    <t>JOSÉ EDUARDO ARAUJO DE SOUZA</t>
  </si>
  <si>
    <t>CEIA-CICLOR</t>
  </si>
  <si>
    <t>VITOR RODRIGUES DE CASTRO</t>
  </si>
  <si>
    <t>EZEQUIEL AUGUSTO M. CORREIA</t>
  </si>
  <si>
    <t>JOSE ISMAK DANTAS LINHARES</t>
  </si>
  <si>
    <t>MARITUBA</t>
  </si>
  <si>
    <t>ELITE</t>
  </si>
  <si>
    <t>JRS</t>
  </si>
  <si>
    <t>INFANTO JUVENIL</t>
  </si>
  <si>
    <t>ADRIANA DE LIMA COSTA</t>
  </si>
  <si>
    <t>ALINE BATISTA</t>
  </si>
  <si>
    <t>JACKELINE TEIXEIRA DA SILVA</t>
  </si>
  <si>
    <t>ROSELMA MIRANDA NEVES</t>
  </si>
  <si>
    <t>IVANESSA OLIVEIRA DE SOUZA</t>
  </si>
  <si>
    <t>AMAZÔNIA</t>
  </si>
  <si>
    <t>ANA PAULA CARDOSO</t>
  </si>
  <si>
    <t>JHULIENE RISSARDI GONÇALVES</t>
  </si>
  <si>
    <t>G.J.MTB</t>
  </si>
  <si>
    <t>JUCIVANE LIMA DA COSTA</t>
  </si>
  <si>
    <t>LUIZ ALBERTO SOUZA FERREIRA</t>
  </si>
  <si>
    <t>RAIMUNDO MENDES</t>
  </si>
  <si>
    <t>ZENITE</t>
  </si>
  <si>
    <t>JOSE AUGUSTO TRINDADE</t>
  </si>
  <si>
    <t>FRANCISCO CARLOS DE ALMEIDA</t>
  </si>
  <si>
    <t>IVANOEL RODRIGUES DA SILVA</t>
  </si>
  <si>
    <t>MARIO BIKE</t>
  </si>
  <si>
    <t>DAVID CHAVES</t>
  </si>
  <si>
    <t>JOSE AUGUSTO SILVA CORREIA</t>
  </si>
  <si>
    <t>Cesar FERNANDES Lima</t>
  </si>
  <si>
    <t>Alan Fabricio DA CRUZ</t>
  </si>
  <si>
    <t>GLAUCIO NETO</t>
  </si>
  <si>
    <t>SAMUEL BURLAMAQUE</t>
  </si>
  <si>
    <t>AVULSO</t>
  </si>
  <si>
    <t>SERGIO CARDOSO</t>
  </si>
  <si>
    <t>THARLY DAVE</t>
  </si>
  <si>
    <t>ISRAEL MACHADO CASTRO</t>
  </si>
  <si>
    <t>GLAYSON GONÇALVES DA SILVA</t>
  </si>
  <si>
    <t>FRANCISCO RODRIGUES CARDOSO JR</t>
  </si>
  <si>
    <t>DAVID ROBERT DA SILVA FELIX</t>
  </si>
  <si>
    <t>JOSE TADEU OLIVEIRA FREITAS</t>
  </si>
  <si>
    <t>ADRIANO MARINHO</t>
  </si>
  <si>
    <t>JOELSON DE OLIVEIRA</t>
  </si>
  <si>
    <t>PAULO SILVA</t>
  </si>
  <si>
    <t>ANSELMO NUNES</t>
  </si>
  <si>
    <t>9º</t>
  </si>
  <si>
    <t>10º</t>
  </si>
  <si>
    <t>GILDEAN MATOS</t>
  </si>
  <si>
    <t>ANANINDEUA TRIGOLINO</t>
  </si>
  <si>
    <t>RONIVALDO DIAS</t>
  </si>
  <si>
    <t>OZEIAS DE LIMA COSTA</t>
  </si>
  <si>
    <t>ALDAIR FERREIRA</t>
  </si>
  <si>
    <t>FRANCISCO WALTER SILVA</t>
  </si>
  <si>
    <t>DANIEL SAMPAIO VIANA</t>
  </si>
  <si>
    <t>G.J. MTB</t>
  </si>
  <si>
    <t>ORLANDO LIMA DE SOUZA</t>
  </si>
  <si>
    <t>BRUNO SILVA RODRIGUES</t>
  </si>
  <si>
    <t>GEORGE RODRIGUES</t>
  </si>
  <si>
    <t>JOAO MATEUS CONSTANTE SANTOS</t>
  </si>
  <si>
    <t>RAIMUNDO MATIAS MONTEIRO</t>
  </si>
  <si>
    <t>AILTON César Araújo</t>
  </si>
  <si>
    <t>Madson RIBEIRO DE Souza</t>
  </si>
  <si>
    <t>RODRIGO  LUAN RODRIGUES CHAGAS</t>
  </si>
  <si>
    <t>RENILSON DE JESUS</t>
  </si>
  <si>
    <t>SIDNEY DAMASCENO CORREIA</t>
  </si>
  <si>
    <t>CARLOS EDUARDO GOMES ELIAS</t>
  </si>
  <si>
    <t>ERIC RODRIGUES SANTIAGO</t>
  </si>
  <si>
    <t>ALESSANDRO SOARES</t>
  </si>
  <si>
    <t>MATEUS VINICIUS MARQUES</t>
  </si>
  <si>
    <t>ANDRE TEIXEIRA</t>
  </si>
  <si>
    <t>LUIS ANDRE PINHEIRO</t>
  </si>
  <si>
    <t>Abandonou</t>
  </si>
  <si>
    <t>1 ª Etapa</t>
  </si>
  <si>
    <t>Infanto Juvenil</t>
  </si>
  <si>
    <t>Juvenil</t>
  </si>
  <si>
    <t>Feminino Elite</t>
  </si>
  <si>
    <t>Feminino JRS</t>
  </si>
  <si>
    <t>Feminino Infanto Juvenil</t>
  </si>
  <si>
    <t>MASTER A</t>
  </si>
  <si>
    <t>MASTER B</t>
  </si>
  <si>
    <t>MASTER C</t>
  </si>
  <si>
    <t>VETERANOS</t>
  </si>
  <si>
    <t>TOTAL</t>
  </si>
  <si>
    <t>AMAZONIA</t>
  </si>
  <si>
    <t xml:space="preserve">20/05 - Trilha Pirelli </t>
  </si>
  <si>
    <t>THIAGO MARLON DE SOUZA GONÇALVES</t>
  </si>
  <si>
    <t>X</t>
  </si>
  <si>
    <t>PEDRO GABRIEL VIEIRA</t>
  </si>
  <si>
    <t>VANDERSON GABRIEL NASCIMENTO SILVA</t>
  </si>
  <si>
    <t>LUIZ HENRIQUE SILVA</t>
  </si>
  <si>
    <t>DANILO MENDES</t>
  </si>
  <si>
    <t>MATEUS MORAES</t>
  </si>
  <si>
    <t>THIAGO BARRETO PINHEIRO</t>
  </si>
  <si>
    <t>EVERSON SILVA</t>
  </si>
  <si>
    <t>JOÃO MATEUS CONSTANTE</t>
  </si>
  <si>
    <t>MASTER</t>
  </si>
  <si>
    <t>NÃO COMPLETOU</t>
  </si>
  <si>
    <t>TANIA MARIA SILVA DOS REIS</t>
  </si>
  <si>
    <t>HELOISA VILHENA MAIA</t>
  </si>
  <si>
    <t>CICLOMUNDO</t>
  </si>
  <si>
    <t>JOCIVALDO RIBEIRO SILVA</t>
  </si>
  <si>
    <t>ELIOMAR PESSOA</t>
  </si>
  <si>
    <t>WALTERLOW CUNHA</t>
  </si>
  <si>
    <t>LUIS OTAVIO S. CORREA</t>
  </si>
  <si>
    <t>WAGNER SILVA PAES</t>
  </si>
  <si>
    <t>PAULO CESAR PEREIRA</t>
  </si>
  <si>
    <t>OSMANY BARRA FARIAS</t>
  </si>
  <si>
    <t>RUI FERNANDO SOUZA COSTA</t>
  </si>
  <si>
    <t>ANTONIO MAX UCHOA</t>
  </si>
  <si>
    <t>BRUNO PIRES CONCEIÇÃO</t>
  </si>
  <si>
    <t>ERICK CARDOSO LOBATO</t>
  </si>
  <si>
    <t>ERIC PETERSON</t>
  </si>
  <si>
    <t>FABIO BARBOSA DE CASTRO</t>
  </si>
  <si>
    <t>PAPALEGUAS</t>
  </si>
  <si>
    <t>JOELSO DOS SANTOS PINHEIRO</t>
  </si>
  <si>
    <t>VITOR SILVA DA SILVA</t>
  </si>
  <si>
    <t>ABRAAO MICHEL COSTA</t>
  </si>
  <si>
    <t>FELIPE KAUFFMANN</t>
  </si>
  <si>
    <t>THALISON COSTA</t>
  </si>
  <si>
    <t>SANTA IZABEL</t>
  </si>
  <si>
    <t>KELTON LIMA</t>
  </si>
  <si>
    <t>CARLOS ANDRE MAGALHAES</t>
  </si>
  <si>
    <t>PROFRANGO MTB</t>
  </si>
  <si>
    <t>NATALINO SOUZA</t>
  </si>
  <si>
    <t>DILENO COSTA</t>
  </si>
  <si>
    <t>2 ª Etapa</t>
  </si>
  <si>
    <t>Feminino Master</t>
  </si>
  <si>
    <t>POSIÇÃO</t>
  </si>
  <si>
    <t>TOTAL GERAL</t>
  </si>
  <si>
    <t>ALEXANDRE HENRIQUE HERMES DE SOUZA</t>
  </si>
  <si>
    <t>ALISSON DOS SANTOS PEREIRA</t>
  </si>
  <si>
    <t>FELIPE GONÇALVES DA SILVA</t>
  </si>
  <si>
    <t>YURI PEREIRA DA SILVA</t>
  </si>
  <si>
    <t>05/08 - Reserva jardins</t>
  </si>
  <si>
    <t>DEIVID SOUZA</t>
  </si>
  <si>
    <t>YAN THIAGO VALE SILVA</t>
  </si>
  <si>
    <t>KARLA JULIANE DOS SANTOS LOPES</t>
  </si>
  <si>
    <t>LEIDILENE SANTOS</t>
  </si>
  <si>
    <t>GLAUDSON FERNANDEZ</t>
  </si>
  <si>
    <t>11º</t>
  </si>
  <si>
    <t>12º</t>
  </si>
  <si>
    <t>13º</t>
  </si>
  <si>
    <t>14º</t>
  </si>
  <si>
    <t>15º</t>
  </si>
  <si>
    <t>16º</t>
  </si>
  <si>
    <t>17º</t>
  </si>
  <si>
    <t>JORGE DAVI BRANDÃO</t>
  </si>
  <si>
    <t>DRAGON BIKE</t>
  </si>
  <si>
    <t>EVERTON SILVA</t>
  </si>
  <si>
    <t>DANILO CARLOS SIZO</t>
  </si>
  <si>
    <t>SERGIO EMIDIO TORRES LEITE</t>
  </si>
  <si>
    <t>MAROTO'S</t>
  </si>
  <si>
    <t>ANTONIO LISBOA</t>
  </si>
  <si>
    <t>RULLYO DE OLIVEIRA</t>
  </si>
  <si>
    <t>JAILSON GONÇALVES DE LIMA</t>
  </si>
  <si>
    <t>BRAYAN MOVILHA</t>
  </si>
  <si>
    <t>EDILSON RIBEIRO</t>
  </si>
  <si>
    <t>KAIO FELIPE SILVA ARAUJO</t>
  </si>
  <si>
    <t>EMIDIO LEITE</t>
  </si>
  <si>
    <t>VALDINEY SILVEIRA DA SILVA</t>
  </si>
  <si>
    <t>IGOR EDUARDO OLIVEIRA NASCIMENTO</t>
  </si>
  <si>
    <t>BRUNO TAUAN</t>
  </si>
  <si>
    <t>LUAN SOUZA</t>
  </si>
  <si>
    <t>AMYNTHAS GLEYZER</t>
  </si>
  <si>
    <t>MARCOS PAULO NASCIMENTO SIQUEIRA</t>
  </si>
  <si>
    <t>MARCOS ROBERTO DO ROSARIO</t>
  </si>
  <si>
    <t>DAVI SANTOS</t>
  </si>
  <si>
    <t>ANDRE LUIS CUNHA DE ABREU</t>
  </si>
  <si>
    <t>FABIO BRUNO ROSALINO SANTOS</t>
  </si>
  <si>
    <t>MARCOS BARBOSA</t>
  </si>
  <si>
    <t>ACPC</t>
  </si>
  <si>
    <t>MARCELO ANTONIO DA SILVA</t>
  </si>
  <si>
    <t>MANOEL CONCEIÇÃO</t>
  </si>
  <si>
    <t>PEDRO FRANÇA</t>
  </si>
  <si>
    <t>FRANCILDO PAIXÃO</t>
  </si>
  <si>
    <t>ALESSANDRO FERREIRA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</si>
  <si>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</si>
  <si>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</si>
  <si>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</si>
  <si>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</si>
  <si>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</si>
  <si>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</si>
  <si>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</si>
  <si>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</si>
  <si>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</si>
  <si>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</si>
  <si>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</si>
  <si>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</si>
  <si>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</si>
  <si>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3ª Etapa</t>
  </si>
  <si>
    <t>MTB PAIDEGUA</t>
  </si>
  <si>
    <t>MTB PAID'EGUA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</si>
</sst>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164" fontId="1" fillId="0" borderId="0" xfId="0" applyNumberFormat="1" applyFont="1" applyFill="1"/>
    <xf numFmtId="0" fontId="0" fillId="0" borderId="0" xfId="0" applyFill="1" applyAlignment="1"/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3" fillId="0" borderId="0" xfId="0" applyFont="1"/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7" borderId="0" xfId="0" applyFill="1" applyAlignment="1">
      <alignment horizontal="center" wrapText="1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2" fillId="7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F12" sqref="F12"/>
    </sheetView>
  </sheetViews>
  <sheetFormatPr defaultRowHeight="15" x14ac:dyDescent="0.25"/>
  <cols>
    <col min="2" max="2" width="38.85546875" bestFit="1" customWidth="1"/>
    <col min="3" max="3" width="12" bestFit="1" customWidth="1"/>
    <col min="4" max="4" width="21.42578125" style="23" bestFit="1" customWidth="1"/>
    <col min="5" max="5" width="18.85546875" style="23" bestFit="1" customWidth="1"/>
    <col min="6" max="6" width="21.140625" style="24" bestFit="1" customWidth="1"/>
  </cols>
  <sheetData>
    <row r="1" spans="1:10" x14ac:dyDescent="0.25">
      <c r="D1" s="29" t="s">
        <v>17</v>
      </c>
      <c r="E1" s="29"/>
      <c r="F1" s="29"/>
      <c r="G1" s="29"/>
      <c r="H1" s="29"/>
      <c r="I1" s="29"/>
    </row>
    <row r="2" spans="1:10" x14ac:dyDescent="0.25">
      <c r="D2" s="15" t="s">
        <v>15</v>
      </c>
      <c r="E2" s="15" t="s">
        <v>14</v>
      </c>
      <c r="F2" s="15" t="s">
        <v>16</v>
      </c>
      <c r="G2" s="15" t="s">
        <v>26</v>
      </c>
      <c r="H2" s="15" t="s">
        <v>27</v>
      </c>
      <c r="I2" s="15" t="s">
        <v>28</v>
      </c>
      <c r="J2" s="22" t="s">
        <v>8</v>
      </c>
    </row>
    <row r="3" spans="1:10" x14ac:dyDescent="0.25">
      <c r="A3" t="s">
        <v>2</v>
      </c>
      <c r="B3" t="s">
        <v>0</v>
      </c>
      <c r="C3" t="s">
        <v>1</v>
      </c>
      <c r="D3" s="23" t="s">
        <v>29</v>
      </c>
      <c r="E3" s="23" t="s">
        <v>113</v>
      </c>
      <c r="F3" s="24" t="s">
        <v>162</v>
      </c>
      <c r="J3" s="22"/>
    </row>
    <row r="4" spans="1:10" x14ac:dyDescent="0.25">
      <c r="A4" s="2" t="s">
        <v>18</v>
      </c>
      <c r="B4" t="s">
        <v>32</v>
      </c>
      <c r="C4" t="s">
        <v>35</v>
      </c>
      <c r="D4" s="3">
        <v>15</v>
      </c>
      <c r="E4" s="3">
        <v>15</v>
      </c>
      <c r="F4" s="24">
        <v>12</v>
      </c>
      <c r="G4" s="16"/>
      <c r="H4" s="16"/>
      <c r="I4" s="16"/>
      <c r="J4" s="1">
        <f>SUM(D4:F4)</f>
        <v>42</v>
      </c>
    </row>
    <row r="5" spans="1:10" x14ac:dyDescent="0.25">
      <c r="A5" s="23" t="s">
        <v>19</v>
      </c>
      <c r="B5" t="s">
        <v>114</v>
      </c>
      <c r="C5" t="s">
        <v>35</v>
      </c>
      <c r="D5" s="23" t="s">
        <v>115</v>
      </c>
      <c r="E5" s="23">
        <v>10</v>
      </c>
      <c r="F5" s="24">
        <v>8</v>
      </c>
      <c r="G5" s="16"/>
      <c r="H5" s="16"/>
      <c r="I5" s="16"/>
      <c r="J5" s="24">
        <f>SUM(D5:F5)</f>
        <v>18</v>
      </c>
    </row>
    <row r="6" spans="1:10" x14ac:dyDescent="0.25">
      <c r="A6" s="23" t="s">
        <v>20</v>
      </c>
      <c r="B6" t="s">
        <v>34</v>
      </c>
      <c r="C6" t="s">
        <v>35</v>
      </c>
      <c r="D6" s="23">
        <v>10</v>
      </c>
      <c r="E6" s="23">
        <v>7</v>
      </c>
      <c r="F6" s="24" t="s">
        <v>115</v>
      </c>
      <c r="G6" s="23"/>
      <c r="H6" s="23"/>
      <c r="I6" s="23"/>
      <c r="J6" s="24">
        <f>SUM(D6:F6)</f>
        <v>17</v>
      </c>
    </row>
    <row r="7" spans="1:10" x14ac:dyDescent="0.25">
      <c r="A7" s="23" t="s">
        <v>21</v>
      </c>
      <c r="B7" t="s">
        <v>158</v>
      </c>
      <c r="C7" t="s">
        <v>51</v>
      </c>
      <c r="D7" s="23" t="s">
        <v>115</v>
      </c>
      <c r="E7" s="23" t="s">
        <v>115</v>
      </c>
      <c r="F7" s="3">
        <v>15</v>
      </c>
      <c r="J7" s="24">
        <f>SUM(D7:F7)</f>
        <v>15</v>
      </c>
    </row>
    <row r="8" spans="1:10" x14ac:dyDescent="0.25">
      <c r="A8" s="16" t="s">
        <v>21</v>
      </c>
      <c r="B8" t="s">
        <v>118</v>
      </c>
      <c r="C8" t="s">
        <v>35</v>
      </c>
      <c r="D8" s="23" t="s">
        <v>115</v>
      </c>
      <c r="E8" s="23">
        <v>8</v>
      </c>
      <c r="F8" s="24">
        <v>7</v>
      </c>
      <c r="J8" s="24">
        <f>SUM(D8:F8)</f>
        <v>15</v>
      </c>
    </row>
    <row r="9" spans="1:10" x14ac:dyDescent="0.25">
      <c r="A9" s="23" t="s">
        <v>22</v>
      </c>
      <c r="B9" t="s">
        <v>33</v>
      </c>
      <c r="C9" t="s">
        <v>35</v>
      </c>
      <c r="D9" s="24">
        <v>12</v>
      </c>
      <c r="E9" s="23" t="s">
        <v>115</v>
      </c>
      <c r="F9" s="24" t="s">
        <v>115</v>
      </c>
      <c r="G9" s="23"/>
      <c r="H9" s="23"/>
      <c r="I9" s="23"/>
      <c r="J9" s="24">
        <f>SUM(D9:F9)</f>
        <v>12</v>
      </c>
    </row>
    <row r="10" spans="1:10" x14ac:dyDescent="0.25">
      <c r="A10" s="23" t="s">
        <v>22</v>
      </c>
      <c r="B10" t="s">
        <v>116</v>
      </c>
      <c r="C10" t="s">
        <v>35</v>
      </c>
      <c r="D10" s="23" t="s">
        <v>115</v>
      </c>
      <c r="E10" s="23">
        <v>12</v>
      </c>
      <c r="F10" s="24" t="s">
        <v>115</v>
      </c>
      <c r="J10" s="24">
        <f>SUM(D10:F10)</f>
        <v>12</v>
      </c>
    </row>
    <row r="11" spans="1:10" x14ac:dyDescent="0.25">
      <c r="A11" s="23" t="s">
        <v>23</v>
      </c>
      <c r="B11" t="s">
        <v>117</v>
      </c>
      <c r="C11" t="s">
        <v>51</v>
      </c>
      <c r="D11" s="23" t="s">
        <v>115</v>
      </c>
      <c r="E11" s="23">
        <v>6</v>
      </c>
      <c r="F11" s="24">
        <v>6</v>
      </c>
      <c r="J11" s="24">
        <f>SUM(D11:F11)</f>
        <v>12</v>
      </c>
    </row>
    <row r="12" spans="1:10" x14ac:dyDescent="0.25">
      <c r="A12" s="24" t="s">
        <v>24</v>
      </c>
      <c r="B12" t="s">
        <v>159</v>
      </c>
      <c r="C12" t="s">
        <v>51</v>
      </c>
      <c r="D12" s="23" t="s">
        <v>115</v>
      </c>
      <c r="E12" s="23" t="s">
        <v>115</v>
      </c>
      <c r="F12" s="24">
        <v>10</v>
      </c>
      <c r="J12" s="24">
        <f>SUM(D12:F12)</f>
        <v>10</v>
      </c>
    </row>
    <row r="13" spans="1:10" x14ac:dyDescent="0.25">
      <c r="A13" s="24" t="s">
        <v>25</v>
      </c>
      <c r="B13" t="s">
        <v>30</v>
      </c>
      <c r="C13" t="s">
        <v>31</v>
      </c>
      <c r="D13" s="18">
        <v>8</v>
      </c>
      <c r="E13" s="23" t="s">
        <v>115</v>
      </c>
      <c r="F13" s="24" t="s">
        <v>115</v>
      </c>
      <c r="G13" s="24"/>
      <c r="H13" s="24"/>
      <c r="I13" s="24"/>
      <c r="J13" s="24">
        <f>SUM(D13:F13)</f>
        <v>8</v>
      </c>
    </row>
  </sheetData>
  <sortState ref="B4:J13">
    <sortCondition descending="1" ref="J4:J13"/>
  </sortState>
  <mergeCells count="1">
    <mergeCell ref="D1:I1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A10" sqref="A10"/>
    </sheetView>
  </sheetViews>
  <sheetFormatPr defaultRowHeight="15" x14ac:dyDescent="0.25"/>
  <cols>
    <col min="2" max="2" width="33" bestFit="1" customWidth="1"/>
    <col min="3" max="3" width="13.28515625" bestFit="1" customWidth="1"/>
    <col min="4" max="4" width="22.5703125" bestFit="1" customWidth="1"/>
    <col min="5" max="5" width="18.85546875" style="23" bestFit="1" customWidth="1"/>
    <col min="6" max="6" width="21.140625" style="24" bestFit="1" customWidth="1"/>
    <col min="10" max="10" width="9.140625" style="23"/>
  </cols>
  <sheetData>
    <row r="1" spans="1:10" x14ac:dyDescent="0.25">
      <c r="D1" s="29" t="s">
        <v>17</v>
      </c>
      <c r="E1" s="29"/>
      <c r="F1" s="29"/>
      <c r="G1" s="29"/>
      <c r="H1" s="29"/>
      <c r="I1" s="29"/>
    </row>
    <row r="2" spans="1:10" x14ac:dyDescent="0.25">
      <c r="B2" s="6"/>
      <c r="C2" s="6"/>
      <c r="D2" s="15" t="s">
        <v>15</v>
      </c>
      <c r="E2" s="15" t="s">
        <v>14</v>
      </c>
      <c r="F2" s="15" t="s">
        <v>16</v>
      </c>
      <c r="G2" s="15" t="s">
        <v>26</v>
      </c>
      <c r="H2" s="15" t="s">
        <v>27</v>
      </c>
      <c r="I2" s="15" t="s">
        <v>28</v>
      </c>
      <c r="J2" s="30" t="s">
        <v>8</v>
      </c>
    </row>
    <row r="3" spans="1:10" x14ac:dyDescent="0.25">
      <c r="A3" t="s">
        <v>2</v>
      </c>
      <c r="B3" s="2" t="s">
        <v>0</v>
      </c>
      <c r="C3" s="2" t="s">
        <v>1</v>
      </c>
      <c r="D3" s="16" t="s">
        <v>29</v>
      </c>
      <c r="E3" s="23" t="s">
        <v>113</v>
      </c>
      <c r="F3" s="24" t="s">
        <v>162</v>
      </c>
      <c r="J3" s="30"/>
    </row>
    <row r="4" spans="1:10" x14ac:dyDescent="0.25">
      <c r="A4" s="2" t="s">
        <v>18</v>
      </c>
      <c r="B4" t="s">
        <v>88</v>
      </c>
      <c r="C4" t="s">
        <v>55</v>
      </c>
      <c r="D4" s="3">
        <v>15</v>
      </c>
      <c r="E4" s="23">
        <v>12</v>
      </c>
      <c r="F4" s="5" t="s">
        <v>115</v>
      </c>
      <c r="G4" s="2"/>
      <c r="J4" s="23">
        <f>SUM(D4:I4)</f>
        <v>27</v>
      </c>
    </row>
    <row r="5" spans="1:10" x14ac:dyDescent="0.25">
      <c r="A5" s="24" t="s">
        <v>19</v>
      </c>
      <c r="B5" t="s">
        <v>150</v>
      </c>
      <c r="C5" t="s">
        <v>151</v>
      </c>
      <c r="D5" s="2" t="s">
        <v>115</v>
      </c>
      <c r="E5" s="3">
        <v>15</v>
      </c>
      <c r="F5" s="5" t="s">
        <v>115</v>
      </c>
      <c r="G5" s="2"/>
      <c r="J5" s="24">
        <f>SUM(D5:I5)</f>
        <v>15</v>
      </c>
    </row>
    <row r="6" spans="1:10" x14ac:dyDescent="0.25">
      <c r="A6" s="24" t="s">
        <v>19</v>
      </c>
      <c r="B6" t="s">
        <v>191</v>
      </c>
      <c r="C6" t="s">
        <v>51</v>
      </c>
      <c r="D6" s="2" t="s">
        <v>115</v>
      </c>
      <c r="E6" s="23" t="s">
        <v>115</v>
      </c>
      <c r="F6" s="3">
        <v>15</v>
      </c>
      <c r="J6" s="24">
        <f>SUM(D6:I6)</f>
        <v>15</v>
      </c>
    </row>
    <row r="7" spans="1:10" x14ac:dyDescent="0.25">
      <c r="A7" s="24" t="s">
        <v>21</v>
      </c>
      <c r="B7" t="s">
        <v>87</v>
      </c>
      <c r="C7" t="s">
        <v>55</v>
      </c>
      <c r="D7" s="2">
        <v>12</v>
      </c>
      <c r="E7" s="23" t="s">
        <v>115</v>
      </c>
      <c r="F7" s="5" t="s">
        <v>115</v>
      </c>
      <c r="G7" s="2"/>
      <c r="J7" s="24">
        <f>SUM(D7:I7)</f>
        <v>12</v>
      </c>
    </row>
    <row r="8" spans="1:10" x14ac:dyDescent="0.25">
      <c r="A8" s="24" t="s">
        <v>21</v>
      </c>
      <c r="B8" t="s">
        <v>152</v>
      </c>
      <c r="C8" s="6" t="s">
        <v>35</v>
      </c>
      <c r="D8" s="23" t="s">
        <v>115</v>
      </c>
      <c r="E8" s="23">
        <v>7</v>
      </c>
      <c r="F8" s="24">
        <v>5</v>
      </c>
      <c r="J8" s="24">
        <f>SUM(D8:I8)</f>
        <v>12</v>
      </c>
    </row>
    <row r="9" spans="1:10" x14ac:dyDescent="0.25">
      <c r="A9" s="24" t="s">
        <v>21</v>
      </c>
      <c r="B9" t="s">
        <v>194</v>
      </c>
      <c r="C9" t="s">
        <v>51</v>
      </c>
      <c r="D9" s="2" t="s">
        <v>115</v>
      </c>
      <c r="E9" s="23" t="s">
        <v>115</v>
      </c>
      <c r="F9" s="24">
        <v>12</v>
      </c>
      <c r="J9" s="24">
        <f>SUM(D9:I9)</f>
        <v>12</v>
      </c>
    </row>
    <row r="10" spans="1:10" x14ac:dyDescent="0.25">
      <c r="A10" s="24" t="s">
        <v>24</v>
      </c>
      <c r="B10" t="s">
        <v>149</v>
      </c>
      <c r="C10" t="s">
        <v>62</v>
      </c>
      <c r="D10" s="23" t="s">
        <v>115</v>
      </c>
      <c r="E10" s="23">
        <v>10</v>
      </c>
      <c r="F10" s="24">
        <v>1</v>
      </c>
      <c r="G10" s="2"/>
      <c r="J10" s="24">
        <f>SUM(D10:I10)</f>
        <v>11</v>
      </c>
    </row>
    <row r="11" spans="1:10" x14ac:dyDescent="0.25">
      <c r="A11" s="24" t="s">
        <v>25</v>
      </c>
      <c r="B11" t="s">
        <v>86</v>
      </c>
      <c r="C11" t="s">
        <v>55</v>
      </c>
      <c r="D11" s="24">
        <v>10</v>
      </c>
      <c r="E11" s="23" t="s">
        <v>115</v>
      </c>
      <c r="F11" s="5" t="s">
        <v>115</v>
      </c>
      <c r="G11" s="2"/>
      <c r="J11" s="24">
        <f>SUM(D11:I11)</f>
        <v>10</v>
      </c>
    </row>
    <row r="12" spans="1:10" x14ac:dyDescent="0.25">
      <c r="A12" s="24" t="s">
        <v>74</v>
      </c>
      <c r="B12" t="s">
        <v>200</v>
      </c>
      <c r="C12" t="s">
        <v>199</v>
      </c>
      <c r="D12" s="23" t="s">
        <v>115</v>
      </c>
      <c r="E12" s="23" t="s">
        <v>115</v>
      </c>
      <c r="F12" s="24">
        <v>10</v>
      </c>
      <c r="J12" s="24">
        <f>SUM(D12:I12)</f>
        <v>10</v>
      </c>
    </row>
    <row r="13" spans="1:10" x14ac:dyDescent="0.25">
      <c r="A13" s="24" t="s">
        <v>75</v>
      </c>
      <c r="B13" t="s">
        <v>85</v>
      </c>
      <c r="C13" t="s">
        <v>62</v>
      </c>
      <c r="D13" s="23">
        <v>8</v>
      </c>
      <c r="E13" s="23" t="s">
        <v>115</v>
      </c>
      <c r="F13" s="24">
        <v>1</v>
      </c>
      <c r="G13" s="2"/>
      <c r="J13" s="24">
        <f>SUM(D13:I13)</f>
        <v>9</v>
      </c>
    </row>
    <row r="14" spans="1:10" x14ac:dyDescent="0.25">
      <c r="A14" s="24" t="s">
        <v>168</v>
      </c>
      <c r="B14" t="s">
        <v>204</v>
      </c>
      <c r="C14" s="6" t="s">
        <v>142</v>
      </c>
      <c r="D14" s="23" t="s">
        <v>115</v>
      </c>
      <c r="E14" s="23">
        <v>1</v>
      </c>
      <c r="F14" s="24">
        <v>8</v>
      </c>
      <c r="J14" s="24">
        <f>SUM(D14:I14)</f>
        <v>9</v>
      </c>
    </row>
    <row r="15" spans="1:10" x14ac:dyDescent="0.25">
      <c r="A15" s="24" t="s">
        <v>169</v>
      </c>
      <c r="B15" t="s">
        <v>143</v>
      </c>
      <c r="C15" t="s">
        <v>55</v>
      </c>
      <c r="D15" s="23" t="s">
        <v>115</v>
      </c>
      <c r="E15" s="23">
        <v>8</v>
      </c>
      <c r="F15" s="5" t="s">
        <v>115</v>
      </c>
      <c r="G15" s="2"/>
      <c r="J15" s="24">
        <f>SUM(D15:I15)</f>
        <v>8</v>
      </c>
    </row>
    <row r="16" spans="1:10" x14ac:dyDescent="0.25">
      <c r="A16" s="24" t="s">
        <v>170</v>
      </c>
      <c r="B16" t="s">
        <v>84</v>
      </c>
      <c r="C16" t="s">
        <v>31</v>
      </c>
      <c r="D16" s="18">
        <v>7</v>
      </c>
      <c r="E16" s="23" t="s">
        <v>115</v>
      </c>
      <c r="F16" s="5" t="s">
        <v>115</v>
      </c>
      <c r="G16" s="2"/>
      <c r="J16" s="24">
        <f>SUM(D16:I16)</f>
        <v>7</v>
      </c>
    </row>
    <row r="17" spans="1:10" x14ac:dyDescent="0.25">
      <c r="A17" s="24" t="s">
        <v>171</v>
      </c>
      <c r="B17" t="s">
        <v>203</v>
      </c>
      <c r="C17" t="s">
        <v>62</v>
      </c>
      <c r="D17" s="23" t="s">
        <v>115</v>
      </c>
      <c r="E17" s="23" t="s">
        <v>115</v>
      </c>
      <c r="F17" s="24">
        <v>7</v>
      </c>
      <c r="J17" s="24">
        <f>SUM(D17:I17)</f>
        <v>7</v>
      </c>
    </row>
    <row r="18" spans="1:10" x14ac:dyDescent="0.25">
      <c r="A18" s="24" t="s">
        <v>172</v>
      </c>
      <c r="B18" t="s">
        <v>144</v>
      </c>
      <c r="C18" t="s">
        <v>55</v>
      </c>
      <c r="D18" s="23" t="s">
        <v>115</v>
      </c>
      <c r="E18" s="23">
        <v>6</v>
      </c>
      <c r="F18" s="5" t="s">
        <v>115</v>
      </c>
      <c r="G18" s="24"/>
      <c r="J18" s="24">
        <f>SUM(D18:I18)</f>
        <v>6</v>
      </c>
    </row>
    <row r="19" spans="1:10" x14ac:dyDescent="0.25">
      <c r="A19" s="24" t="s">
        <v>173</v>
      </c>
      <c r="B19" t="s">
        <v>192</v>
      </c>
      <c r="C19" t="s">
        <v>51</v>
      </c>
      <c r="D19" s="23" t="s">
        <v>115</v>
      </c>
      <c r="E19" s="23" t="s">
        <v>115</v>
      </c>
      <c r="F19" s="24">
        <v>6</v>
      </c>
      <c r="J19" s="24">
        <f>SUM(D19:I19)</f>
        <v>6</v>
      </c>
    </row>
    <row r="20" spans="1:10" x14ac:dyDescent="0.25">
      <c r="A20" s="24" t="s">
        <v>174</v>
      </c>
      <c r="B20" t="s">
        <v>60</v>
      </c>
      <c r="C20" t="s">
        <v>47</v>
      </c>
      <c r="D20" s="24" t="s">
        <v>115</v>
      </c>
      <c r="E20" s="24">
        <v>5</v>
      </c>
      <c r="F20" s="5" t="s">
        <v>115</v>
      </c>
      <c r="G20" s="24"/>
      <c r="J20" s="24">
        <f>SUM(D20:I20)</f>
        <v>5</v>
      </c>
    </row>
    <row r="21" spans="1:10" x14ac:dyDescent="0.25">
      <c r="A21" s="24" t="s">
        <v>205</v>
      </c>
      <c r="B21" t="s">
        <v>145</v>
      </c>
      <c r="C21" t="s">
        <v>62</v>
      </c>
      <c r="D21" s="24" t="s">
        <v>115</v>
      </c>
      <c r="E21" s="24">
        <v>1</v>
      </c>
      <c r="F21" s="5" t="s">
        <v>115</v>
      </c>
      <c r="G21" s="24"/>
      <c r="J21" s="24">
        <f>SUM(D21:I21)</f>
        <v>1</v>
      </c>
    </row>
    <row r="22" spans="1:10" x14ac:dyDescent="0.25">
      <c r="A22" s="24" t="s">
        <v>206</v>
      </c>
      <c r="B22" t="s">
        <v>147</v>
      </c>
      <c r="C22" t="s">
        <v>148</v>
      </c>
      <c r="D22" s="24" t="s">
        <v>115</v>
      </c>
      <c r="E22" s="24">
        <v>1</v>
      </c>
      <c r="F22" s="5" t="s">
        <v>115</v>
      </c>
      <c r="G22" s="24"/>
      <c r="J22" s="24">
        <f>SUM(D22:I22)</f>
        <v>1</v>
      </c>
    </row>
    <row r="23" spans="1:10" x14ac:dyDescent="0.25">
      <c r="A23" s="24" t="s">
        <v>207</v>
      </c>
      <c r="B23" t="s">
        <v>153</v>
      </c>
      <c r="C23" s="6" t="s">
        <v>62</v>
      </c>
      <c r="D23" s="24" t="s">
        <v>115</v>
      </c>
      <c r="E23" s="24">
        <v>1</v>
      </c>
      <c r="F23" s="5" t="s">
        <v>115</v>
      </c>
      <c r="J23" s="24">
        <f>SUM(D23:I23)</f>
        <v>1</v>
      </c>
    </row>
    <row r="24" spans="1:10" x14ac:dyDescent="0.25">
      <c r="A24" s="24" t="s">
        <v>208</v>
      </c>
      <c r="B24" t="s">
        <v>187</v>
      </c>
      <c r="C24" t="s">
        <v>180</v>
      </c>
      <c r="D24" s="24" t="s">
        <v>115</v>
      </c>
      <c r="E24" s="24" t="s">
        <v>115</v>
      </c>
      <c r="F24" s="24">
        <v>1</v>
      </c>
      <c r="J24" s="24">
        <f>SUM(D24:I24)</f>
        <v>1</v>
      </c>
    </row>
    <row r="25" spans="1:10" x14ac:dyDescent="0.25">
      <c r="A25" s="24" t="s">
        <v>209</v>
      </c>
      <c r="B25" t="s">
        <v>188</v>
      </c>
      <c r="C25" t="s">
        <v>62</v>
      </c>
      <c r="D25" s="24" t="s">
        <v>115</v>
      </c>
      <c r="E25" s="24" t="s">
        <v>115</v>
      </c>
      <c r="F25" s="24">
        <v>1</v>
      </c>
      <c r="J25" s="24">
        <f>SUM(D25:I25)</f>
        <v>1</v>
      </c>
    </row>
    <row r="26" spans="1:10" x14ac:dyDescent="0.25">
      <c r="A26" s="24" t="s">
        <v>210</v>
      </c>
      <c r="B26" t="s">
        <v>189</v>
      </c>
      <c r="C26" t="s">
        <v>62</v>
      </c>
      <c r="D26" s="24" t="s">
        <v>115</v>
      </c>
      <c r="E26" s="24" t="s">
        <v>115</v>
      </c>
      <c r="F26" s="24">
        <v>1</v>
      </c>
      <c r="J26" s="24">
        <f>SUM(D26:I26)</f>
        <v>1</v>
      </c>
    </row>
    <row r="27" spans="1:10" x14ac:dyDescent="0.25">
      <c r="A27" s="24" t="s">
        <v>211</v>
      </c>
      <c r="B27" t="s">
        <v>190</v>
      </c>
      <c r="C27" t="s">
        <v>62</v>
      </c>
      <c r="D27" s="24" t="s">
        <v>115</v>
      </c>
      <c r="E27" s="24" t="s">
        <v>115</v>
      </c>
      <c r="F27" s="24">
        <v>1</v>
      </c>
      <c r="J27" s="24">
        <f>SUM(D27:I27)</f>
        <v>1</v>
      </c>
    </row>
    <row r="28" spans="1:10" x14ac:dyDescent="0.25">
      <c r="A28" s="24" t="s">
        <v>212</v>
      </c>
      <c r="B28" t="s">
        <v>193</v>
      </c>
      <c r="C28" t="s">
        <v>62</v>
      </c>
      <c r="D28" s="24" t="s">
        <v>115</v>
      </c>
      <c r="E28" s="24" t="s">
        <v>115</v>
      </c>
      <c r="F28" s="24">
        <v>1</v>
      </c>
      <c r="J28" s="24">
        <f>SUM(D28:I28)</f>
        <v>1</v>
      </c>
    </row>
    <row r="29" spans="1:10" x14ac:dyDescent="0.25">
      <c r="A29" s="24" t="s">
        <v>213</v>
      </c>
      <c r="B29" t="s">
        <v>195</v>
      </c>
      <c r="C29" t="s">
        <v>142</v>
      </c>
      <c r="D29" s="24" t="s">
        <v>115</v>
      </c>
      <c r="E29" s="24" t="s">
        <v>115</v>
      </c>
      <c r="F29" s="24">
        <v>1</v>
      </c>
      <c r="J29" s="24">
        <f>SUM(D29:I29)</f>
        <v>1</v>
      </c>
    </row>
    <row r="30" spans="1:10" x14ac:dyDescent="0.25">
      <c r="A30" s="24" t="s">
        <v>214</v>
      </c>
      <c r="B30" t="s">
        <v>196</v>
      </c>
      <c r="C30" t="s">
        <v>62</v>
      </c>
      <c r="D30" s="24" t="s">
        <v>115</v>
      </c>
      <c r="E30" s="24" t="s">
        <v>115</v>
      </c>
      <c r="F30" s="24">
        <v>1</v>
      </c>
      <c r="J30" s="24">
        <f>SUM(D30:I30)</f>
        <v>1</v>
      </c>
    </row>
    <row r="31" spans="1:10" x14ac:dyDescent="0.25">
      <c r="A31" s="24" t="s">
        <v>215</v>
      </c>
      <c r="B31" t="s">
        <v>197</v>
      </c>
      <c r="C31" t="s">
        <v>62</v>
      </c>
      <c r="D31" s="24" t="s">
        <v>115</v>
      </c>
      <c r="E31" s="24" t="s">
        <v>115</v>
      </c>
      <c r="F31" s="24">
        <v>1</v>
      </c>
      <c r="J31" s="24">
        <f>SUM(D31:I31)</f>
        <v>1</v>
      </c>
    </row>
    <row r="32" spans="1:10" x14ac:dyDescent="0.25">
      <c r="A32" s="24" t="s">
        <v>216</v>
      </c>
      <c r="B32" t="s">
        <v>198</v>
      </c>
      <c r="C32" t="s">
        <v>199</v>
      </c>
      <c r="D32" s="24" t="s">
        <v>115</v>
      </c>
      <c r="E32" s="24" t="s">
        <v>115</v>
      </c>
      <c r="F32" s="24">
        <v>1</v>
      </c>
      <c r="J32" s="24">
        <f>SUM(D32:I32)</f>
        <v>1</v>
      </c>
    </row>
    <row r="33" spans="1:10" x14ac:dyDescent="0.25">
      <c r="A33" s="24" t="s">
        <v>217</v>
      </c>
      <c r="B33" t="s">
        <v>201</v>
      </c>
      <c r="C33" t="s">
        <v>62</v>
      </c>
      <c r="D33" s="24" t="s">
        <v>115</v>
      </c>
      <c r="E33" s="24" t="s">
        <v>115</v>
      </c>
      <c r="F33" s="24">
        <v>1</v>
      </c>
      <c r="J33" s="24">
        <f>SUM(D33:I33)</f>
        <v>1</v>
      </c>
    </row>
    <row r="34" spans="1:10" x14ac:dyDescent="0.25">
      <c r="B34" t="s">
        <v>146</v>
      </c>
      <c r="C34" t="s">
        <v>62</v>
      </c>
      <c r="D34" s="24" t="s">
        <v>115</v>
      </c>
      <c r="E34" s="24" t="s">
        <v>100</v>
      </c>
      <c r="F34" s="5" t="s">
        <v>115</v>
      </c>
      <c r="G34" s="24"/>
      <c r="J34" s="24">
        <f>SUM(D34:I34)</f>
        <v>0</v>
      </c>
    </row>
    <row r="35" spans="1:10" x14ac:dyDescent="0.25">
      <c r="B35" t="s">
        <v>202</v>
      </c>
      <c r="C35" t="s">
        <v>62</v>
      </c>
      <c r="D35" s="24" t="s">
        <v>115</v>
      </c>
      <c r="E35" s="24" t="s">
        <v>115</v>
      </c>
      <c r="F35" s="24" t="s">
        <v>100</v>
      </c>
      <c r="J35" s="24">
        <f>SUM(D35:I35)</f>
        <v>0</v>
      </c>
    </row>
  </sheetData>
  <sortState ref="B4:J35">
    <sortCondition descending="1" ref="J4:J35"/>
  </sortState>
  <mergeCells count="2">
    <mergeCell ref="D1:I1"/>
    <mergeCell ref="J2:J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B1" workbookViewId="0">
      <selection activeCell="R16" sqref="R16"/>
    </sheetView>
  </sheetViews>
  <sheetFormatPr defaultRowHeight="15" x14ac:dyDescent="0.25"/>
  <cols>
    <col min="2" max="2" width="20.28515625" bestFit="1" customWidth="1"/>
    <col min="3" max="3" width="21.42578125" bestFit="1" customWidth="1"/>
    <col min="11" max="11" width="9.140625" style="24"/>
    <col min="13" max="13" width="11.28515625" customWidth="1"/>
    <col min="19" max="19" width="20.28515625" bestFit="1" customWidth="1"/>
    <col min="20" max="20" width="12.5703125" style="23" bestFit="1" customWidth="1"/>
  </cols>
  <sheetData>
    <row r="1" spans="1:20" x14ac:dyDescent="0.25">
      <c r="C1" s="32" t="s">
        <v>101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20" ht="45" x14ac:dyDescent="0.25">
      <c r="A2" s="17" t="s">
        <v>2</v>
      </c>
      <c r="B2" s="17" t="s">
        <v>1</v>
      </c>
      <c r="C2" s="17" t="s">
        <v>102</v>
      </c>
      <c r="D2" s="17" t="s">
        <v>103</v>
      </c>
      <c r="E2" s="17" t="s">
        <v>37</v>
      </c>
      <c r="F2" s="20" t="s">
        <v>104</v>
      </c>
      <c r="G2" s="20" t="s">
        <v>105</v>
      </c>
      <c r="H2" s="20" t="s">
        <v>106</v>
      </c>
      <c r="I2" s="20" t="s">
        <v>155</v>
      </c>
      <c r="J2" s="20" t="s">
        <v>107</v>
      </c>
      <c r="K2" s="20" t="s">
        <v>108</v>
      </c>
      <c r="L2" s="20" t="s">
        <v>109</v>
      </c>
      <c r="M2" s="20" t="s">
        <v>110</v>
      </c>
      <c r="N2" s="20" t="s">
        <v>36</v>
      </c>
      <c r="O2" s="27" t="s">
        <v>111</v>
      </c>
      <c r="R2" t="s">
        <v>156</v>
      </c>
      <c r="S2" s="23" t="s">
        <v>1</v>
      </c>
      <c r="T2" s="28" t="s">
        <v>157</v>
      </c>
    </row>
    <row r="3" spans="1:20" x14ac:dyDescent="0.25">
      <c r="A3" s="17"/>
      <c r="B3" s="17" t="s">
        <v>3</v>
      </c>
      <c r="C3" s="17">
        <v>0</v>
      </c>
      <c r="D3" s="17">
        <v>0</v>
      </c>
      <c r="E3" s="17">
        <v>15</v>
      </c>
      <c r="F3" s="17">
        <f>15+7+6</f>
        <v>28</v>
      </c>
      <c r="G3" s="17">
        <v>15</v>
      </c>
      <c r="H3" s="17">
        <v>15</v>
      </c>
      <c r="I3" s="23">
        <v>0</v>
      </c>
      <c r="J3" s="17">
        <f>8+1</f>
        <v>9</v>
      </c>
      <c r="K3" s="24">
        <v>8</v>
      </c>
      <c r="L3" s="17">
        <v>35</v>
      </c>
      <c r="M3" s="17">
        <v>0</v>
      </c>
      <c r="N3" s="17">
        <f>15+10+8+7+1</f>
        <v>41</v>
      </c>
      <c r="O3" s="17">
        <f t="shared" ref="O3:O9" si="0">SUM(C3:N3)</f>
        <v>166</v>
      </c>
      <c r="R3" t="s">
        <v>18</v>
      </c>
      <c r="S3" s="23" t="s">
        <v>3</v>
      </c>
      <c r="T3" s="23">
        <f>O3+O13+O25</f>
        <v>614</v>
      </c>
    </row>
    <row r="4" spans="1:20" x14ac:dyDescent="0.25">
      <c r="A4" s="17"/>
      <c r="B4" s="17" t="s">
        <v>35</v>
      </c>
      <c r="C4" s="17">
        <f>15+10+12</f>
        <v>37</v>
      </c>
      <c r="D4" s="17">
        <v>0</v>
      </c>
      <c r="E4" s="17">
        <v>0</v>
      </c>
      <c r="F4" s="17">
        <f>12+10+8</f>
        <v>30</v>
      </c>
      <c r="G4" s="17">
        <v>0</v>
      </c>
      <c r="H4" s="17">
        <v>0</v>
      </c>
      <c r="I4" s="23">
        <v>0</v>
      </c>
      <c r="J4" s="17">
        <f>7+5+1+1+1</f>
        <v>15</v>
      </c>
      <c r="K4" s="24">
        <v>40</v>
      </c>
      <c r="L4" s="17">
        <v>15</v>
      </c>
      <c r="M4" s="17">
        <v>0</v>
      </c>
      <c r="N4" s="17">
        <f>6+5+1+1+1+1+1</f>
        <v>16</v>
      </c>
      <c r="O4" s="17">
        <f t="shared" si="0"/>
        <v>153</v>
      </c>
      <c r="R4" t="s">
        <v>19</v>
      </c>
      <c r="S4" s="23" t="s">
        <v>35</v>
      </c>
      <c r="T4" s="23">
        <f>O4+O14+O26</f>
        <v>466</v>
      </c>
    </row>
    <row r="5" spans="1:20" x14ac:dyDescent="0.25">
      <c r="A5" s="17"/>
      <c r="B5" s="17" t="s">
        <v>112</v>
      </c>
      <c r="C5" s="17">
        <v>0</v>
      </c>
      <c r="D5" s="17">
        <v>0</v>
      </c>
      <c r="E5" s="17">
        <v>0</v>
      </c>
      <c r="F5" s="17">
        <v>1</v>
      </c>
      <c r="G5" s="17">
        <v>0</v>
      </c>
      <c r="H5" s="17">
        <v>0</v>
      </c>
      <c r="I5" s="23">
        <v>0</v>
      </c>
      <c r="J5" s="17">
        <f>10+12+6+1</f>
        <v>29</v>
      </c>
      <c r="K5" s="24">
        <v>0</v>
      </c>
      <c r="L5" s="17">
        <v>0</v>
      </c>
      <c r="M5" s="17">
        <v>0</v>
      </c>
      <c r="N5" s="17">
        <f>12+1</f>
        <v>13</v>
      </c>
      <c r="O5" s="17">
        <f t="shared" si="0"/>
        <v>43</v>
      </c>
      <c r="R5" t="s">
        <v>20</v>
      </c>
      <c r="S5" s="23" t="s">
        <v>112</v>
      </c>
      <c r="T5" s="23">
        <f>O5+O15+O27</f>
        <v>129</v>
      </c>
    </row>
    <row r="6" spans="1:20" x14ac:dyDescent="0.25">
      <c r="A6" s="17"/>
      <c r="B6" s="17" t="s">
        <v>55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23">
        <v>0</v>
      </c>
      <c r="J6" s="17">
        <f>15+1</f>
        <v>16</v>
      </c>
      <c r="K6" s="24">
        <v>0</v>
      </c>
      <c r="L6" s="17">
        <v>8</v>
      </c>
      <c r="M6" s="17">
        <v>0</v>
      </c>
      <c r="N6" s="17">
        <v>0</v>
      </c>
      <c r="O6" s="17">
        <f t="shared" si="0"/>
        <v>24</v>
      </c>
      <c r="R6" t="s">
        <v>21</v>
      </c>
      <c r="S6" s="23" t="s">
        <v>55</v>
      </c>
      <c r="T6" s="23">
        <f>O6+O16+O28</f>
        <v>107</v>
      </c>
    </row>
    <row r="7" spans="1:20" x14ac:dyDescent="0.25">
      <c r="A7" s="17"/>
      <c r="B7" s="17" t="s">
        <v>10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23">
        <v>0</v>
      </c>
      <c r="J7" s="17">
        <v>0</v>
      </c>
      <c r="K7" s="24">
        <v>10</v>
      </c>
      <c r="L7" s="17">
        <v>0</v>
      </c>
      <c r="M7" s="17">
        <v>0</v>
      </c>
      <c r="N7" s="17">
        <v>0</v>
      </c>
      <c r="O7" s="17">
        <f t="shared" si="0"/>
        <v>10</v>
      </c>
      <c r="R7" t="s">
        <v>22</v>
      </c>
      <c r="S7" s="23" t="s">
        <v>10</v>
      </c>
      <c r="T7" s="23">
        <f>O7+O17</f>
        <v>15</v>
      </c>
    </row>
    <row r="8" spans="1:20" x14ac:dyDescent="0.25">
      <c r="A8" s="17"/>
      <c r="B8" s="17" t="s">
        <v>31</v>
      </c>
      <c r="C8" s="17">
        <v>8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23">
        <v>0</v>
      </c>
      <c r="J8" s="17">
        <v>0</v>
      </c>
      <c r="K8" s="24">
        <v>0</v>
      </c>
      <c r="L8" s="17">
        <v>0</v>
      </c>
      <c r="M8" s="17">
        <v>0</v>
      </c>
      <c r="N8" s="17">
        <v>0</v>
      </c>
      <c r="O8" s="17">
        <f t="shared" si="0"/>
        <v>8</v>
      </c>
      <c r="S8" s="34" t="s">
        <v>31</v>
      </c>
      <c r="T8" s="34">
        <f>SUM(H8:S8)</f>
        <v>8</v>
      </c>
    </row>
    <row r="9" spans="1:20" x14ac:dyDescent="0.25">
      <c r="A9" s="17"/>
      <c r="B9" s="17" t="s">
        <v>83</v>
      </c>
      <c r="C9" s="17">
        <v>0</v>
      </c>
      <c r="D9" s="17">
        <v>0</v>
      </c>
      <c r="E9" s="17">
        <v>0</v>
      </c>
      <c r="F9" s="17">
        <v>5</v>
      </c>
      <c r="G9" s="17">
        <v>0</v>
      </c>
      <c r="H9" s="17">
        <v>0</v>
      </c>
      <c r="I9" s="23">
        <v>0</v>
      </c>
      <c r="J9" s="17">
        <v>0</v>
      </c>
      <c r="K9" s="24">
        <v>0</v>
      </c>
      <c r="L9" s="17">
        <v>0</v>
      </c>
      <c r="M9" s="17">
        <v>0</v>
      </c>
      <c r="N9" s="17">
        <v>0</v>
      </c>
      <c r="O9" s="17">
        <f t="shared" si="0"/>
        <v>5</v>
      </c>
      <c r="S9" s="34" t="s">
        <v>128</v>
      </c>
      <c r="T9" s="34">
        <v>8</v>
      </c>
    </row>
    <row r="10" spans="1:20" x14ac:dyDescent="0.25">
      <c r="S10" s="34" t="s">
        <v>142</v>
      </c>
      <c r="T10" s="34">
        <f>6+1</f>
        <v>7</v>
      </c>
    </row>
    <row r="11" spans="1:20" x14ac:dyDescent="0.25">
      <c r="C11" s="32" t="s">
        <v>154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S11" s="34" t="s">
        <v>83</v>
      </c>
      <c r="T11" s="34">
        <v>5</v>
      </c>
    </row>
    <row r="12" spans="1:20" ht="45" x14ac:dyDescent="0.25">
      <c r="A12" s="23" t="s">
        <v>2</v>
      </c>
      <c r="B12" s="23" t="s">
        <v>1</v>
      </c>
      <c r="C12" s="23" t="s">
        <v>102</v>
      </c>
      <c r="D12" s="23" t="s">
        <v>103</v>
      </c>
      <c r="E12" s="23" t="s">
        <v>37</v>
      </c>
      <c r="F12" s="20" t="s">
        <v>104</v>
      </c>
      <c r="G12" s="20" t="s">
        <v>105</v>
      </c>
      <c r="H12" s="20" t="s">
        <v>106</v>
      </c>
      <c r="I12" s="20" t="s">
        <v>155</v>
      </c>
      <c r="J12" s="20" t="s">
        <v>107</v>
      </c>
      <c r="K12" s="20" t="s">
        <v>108</v>
      </c>
      <c r="L12" s="20" t="s">
        <v>109</v>
      </c>
      <c r="M12" s="20" t="s">
        <v>110</v>
      </c>
      <c r="N12" s="20" t="s">
        <v>36</v>
      </c>
      <c r="O12" s="27" t="s">
        <v>111</v>
      </c>
      <c r="S12" s="34" t="s">
        <v>220</v>
      </c>
      <c r="T12" s="34">
        <v>15</v>
      </c>
    </row>
    <row r="13" spans="1:20" x14ac:dyDescent="0.25">
      <c r="A13" s="23" t="s">
        <v>18</v>
      </c>
      <c r="B13" s="23" t="s">
        <v>3</v>
      </c>
      <c r="C13" s="23">
        <v>6</v>
      </c>
      <c r="D13" s="23">
        <f>15+12</f>
        <v>27</v>
      </c>
      <c r="E13" s="23">
        <v>15</v>
      </c>
      <c r="F13" s="23">
        <v>12</v>
      </c>
      <c r="G13" s="23">
        <v>15</v>
      </c>
      <c r="H13" s="23">
        <v>15</v>
      </c>
      <c r="I13" s="23">
        <v>15</v>
      </c>
      <c r="J13" s="23">
        <f>5+1</f>
        <v>6</v>
      </c>
      <c r="K13" s="24">
        <f>8+6</f>
        <v>14</v>
      </c>
      <c r="L13" s="23">
        <f>15+12+8+7</f>
        <v>42</v>
      </c>
      <c r="M13" s="23">
        <v>0</v>
      </c>
      <c r="N13" s="23">
        <f>15+10+8+1+1+1</f>
        <v>36</v>
      </c>
      <c r="O13" s="23">
        <f t="shared" ref="O13:O21" si="1">SUM(C13:N13)</f>
        <v>203</v>
      </c>
      <c r="S13" s="34" t="s">
        <v>180</v>
      </c>
      <c r="T13" s="34">
        <v>10</v>
      </c>
    </row>
    <row r="14" spans="1:20" x14ac:dyDescent="0.25">
      <c r="A14" s="23" t="s">
        <v>19</v>
      </c>
      <c r="B14" s="23" t="s">
        <v>35</v>
      </c>
      <c r="C14" s="23">
        <f>15+10+10+8+7</f>
        <v>50</v>
      </c>
      <c r="D14" s="23">
        <v>0</v>
      </c>
      <c r="E14" s="23">
        <v>8</v>
      </c>
      <c r="F14" s="23">
        <v>15</v>
      </c>
      <c r="G14" s="23">
        <v>0</v>
      </c>
      <c r="H14" s="23">
        <v>0</v>
      </c>
      <c r="I14" s="23">
        <v>0</v>
      </c>
      <c r="J14" s="23">
        <f>6+1+1+1+1</f>
        <v>10</v>
      </c>
      <c r="K14" s="24">
        <f>15+12+10+1</f>
        <v>38</v>
      </c>
      <c r="L14" s="23">
        <v>10</v>
      </c>
      <c r="M14" s="23">
        <v>0</v>
      </c>
      <c r="N14" s="23">
        <f>12+7+5+1</f>
        <v>25</v>
      </c>
      <c r="O14" s="23">
        <f t="shared" si="1"/>
        <v>156</v>
      </c>
      <c r="S14" s="34" t="s">
        <v>176</v>
      </c>
      <c r="T14" s="34">
        <v>5</v>
      </c>
    </row>
    <row r="15" spans="1:20" x14ac:dyDescent="0.25">
      <c r="A15" s="23" t="s">
        <v>20</v>
      </c>
      <c r="B15" s="23" t="s">
        <v>112</v>
      </c>
      <c r="C15" s="23">
        <v>0</v>
      </c>
      <c r="D15" s="23">
        <v>0</v>
      </c>
      <c r="E15" s="23">
        <v>0</v>
      </c>
      <c r="F15" s="23">
        <v>10</v>
      </c>
      <c r="G15" s="23">
        <v>0</v>
      </c>
      <c r="H15" s="23">
        <v>0</v>
      </c>
      <c r="I15" s="23">
        <v>0</v>
      </c>
      <c r="J15" s="23">
        <f>15+10+7+1+1</f>
        <v>34</v>
      </c>
      <c r="K15" s="24">
        <v>7</v>
      </c>
      <c r="L15" s="23">
        <v>0</v>
      </c>
      <c r="M15" s="23">
        <v>0</v>
      </c>
      <c r="N15" s="23">
        <v>0</v>
      </c>
      <c r="O15" s="23">
        <f t="shared" si="1"/>
        <v>51</v>
      </c>
      <c r="S15" s="23"/>
    </row>
    <row r="16" spans="1:20" x14ac:dyDescent="0.25">
      <c r="A16" s="23" t="s">
        <v>21</v>
      </c>
      <c r="B16" s="23" t="s">
        <v>55</v>
      </c>
      <c r="C16" s="23">
        <v>0</v>
      </c>
      <c r="D16" s="23">
        <v>0</v>
      </c>
      <c r="E16" s="23">
        <f>12+10</f>
        <v>22</v>
      </c>
      <c r="F16" s="23">
        <v>0</v>
      </c>
      <c r="G16" s="23">
        <v>0</v>
      </c>
      <c r="H16" s="23">
        <v>0</v>
      </c>
      <c r="I16" s="23">
        <v>0</v>
      </c>
      <c r="J16" s="23">
        <f>12+8</f>
        <v>20</v>
      </c>
      <c r="K16" s="24">
        <v>0</v>
      </c>
      <c r="L16" s="23">
        <v>6</v>
      </c>
      <c r="M16" s="23">
        <v>0</v>
      </c>
      <c r="N16" s="23">
        <v>0</v>
      </c>
      <c r="O16" s="23">
        <f t="shared" si="1"/>
        <v>48</v>
      </c>
      <c r="S16" s="23"/>
    </row>
    <row r="17" spans="1:19" x14ac:dyDescent="0.25">
      <c r="A17" s="23" t="s">
        <v>23</v>
      </c>
      <c r="B17" s="23" t="s">
        <v>10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4">
        <v>5</v>
      </c>
      <c r="L17" s="23">
        <v>0</v>
      </c>
      <c r="M17" s="23">
        <v>0</v>
      </c>
      <c r="N17" s="23">
        <v>0</v>
      </c>
      <c r="O17" s="23">
        <f t="shared" si="1"/>
        <v>5</v>
      </c>
      <c r="S17" s="23"/>
    </row>
    <row r="18" spans="1:19" x14ac:dyDescent="0.25">
      <c r="A18" s="23" t="s">
        <v>24</v>
      </c>
      <c r="B18" s="23" t="s">
        <v>31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4">
        <v>0</v>
      </c>
      <c r="L18" s="23">
        <v>0</v>
      </c>
      <c r="M18" s="23">
        <v>0</v>
      </c>
      <c r="N18" s="23">
        <v>0</v>
      </c>
      <c r="O18" s="23">
        <f t="shared" si="1"/>
        <v>0</v>
      </c>
      <c r="S18" s="23"/>
    </row>
    <row r="19" spans="1:19" x14ac:dyDescent="0.25">
      <c r="A19" s="23" t="s">
        <v>25</v>
      </c>
      <c r="B19" s="23" t="s">
        <v>83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4">
        <v>0</v>
      </c>
      <c r="L19" s="23">
        <v>0</v>
      </c>
      <c r="M19" s="23">
        <v>0</v>
      </c>
      <c r="N19" s="23">
        <v>0</v>
      </c>
      <c r="O19" s="23">
        <f t="shared" si="1"/>
        <v>0</v>
      </c>
      <c r="S19" s="23"/>
    </row>
    <row r="20" spans="1:19" x14ac:dyDescent="0.25">
      <c r="B20" s="23" t="s">
        <v>128</v>
      </c>
      <c r="C20" s="23">
        <v>0</v>
      </c>
      <c r="D20" s="23">
        <v>0</v>
      </c>
      <c r="E20" s="23">
        <v>0</v>
      </c>
      <c r="F20" s="23">
        <v>8</v>
      </c>
      <c r="G20" s="23">
        <v>0</v>
      </c>
      <c r="H20" s="23">
        <v>0</v>
      </c>
      <c r="I20" s="23">
        <v>0</v>
      </c>
      <c r="J20" s="23">
        <v>0</v>
      </c>
      <c r="K20" s="24">
        <v>0</v>
      </c>
      <c r="L20" s="23">
        <v>0</v>
      </c>
      <c r="M20" s="23">
        <v>0</v>
      </c>
      <c r="N20" s="23">
        <v>0</v>
      </c>
      <c r="O20" s="23">
        <f t="shared" si="1"/>
        <v>8</v>
      </c>
    </row>
    <row r="21" spans="1:19" x14ac:dyDescent="0.25">
      <c r="B21" s="23" t="s">
        <v>142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4">
        <v>0</v>
      </c>
      <c r="L21" s="23">
        <v>0</v>
      </c>
      <c r="M21" s="23">
        <v>0</v>
      </c>
      <c r="N21" s="23">
        <v>6</v>
      </c>
      <c r="O21" s="23">
        <f t="shared" si="1"/>
        <v>6</v>
      </c>
    </row>
    <row r="23" spans="1:19" x14ac:dyDescent="0.25">
      <c r="C23" s="32" t="s">
        <v>218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9" ht="45" x14ac:dyDescent="0.25">
      <c r="A24" s="24" t="s">
        <v>2</v>
      </c>
      <c r="B24" s="24" t="s">
        <v>1</v>
      </c>
      <c r="C24" s="24" t="s">
        <v>102</v>
      </c>
      <c r="D24" s="24" t="s">
        <v>103</v>
      </c>
      <c r="E24" s="24" t="s">
        <v>37</v>
      </c>
      <c r="F24" s="20" t="s">
        <v>104</v>
      </c>
      <c r="G24" s="20" t="s">
        <v>105</v>
      </c>
      <c r="H24" s="20" t="s">
        <v>106</v>
      </c>
      <c r="I24" s="20" t="s">
        <v>155</v>
      </c>
      <c r="J24" s="20" t="s">
        <v>107</v>
      </c>
      <c r="K24" s="20" t="s">
        <v>108</v>
      </c>
      <c r="L24" s="20" t="s">
        <v>109</v>
      </c>
      <c r="M24" s="20" t="s">
        <v>110</v>
      </c>
      <c r="N24" s="20" t="s">
        <v>36</v>
      </c>
      <c r="O24" s="27" t="s">
        <v>111</v>
      </c>
    </row>
    <row r="25" spans="1:19" x14ac:dyDescent="0.25">
      <c r="A25" s="24" t="s">
        <v>18</v>
      </c>
      <c r="B25" s="24" t="s">
        <v>3</v>
      </c>
      <c r="C25" s="24">
        <f>15+6+10</f>
        <v>31</v>
      </c>
      <c r="D25" s="24">
        <v>15</v>
      </c>
      <c r="E25" s="24">
        <v>12</v>
      </c>
      <c r="F25" s="24">
        <f>15+12+8</f>
        <v>35</v>
      </c>
      <c r="G25" s="24">
        <f>15+12</f>
        <v>27</v>
      </c>
      <c r="H25" s="24">
        <v>15</v>
      </c>
      <c r="I25" s="24">
        <v>0</v>
      </c>
      <c r="J25" s="24">
        <f>1+8</f>
        <v>9</v>
      </c>
      <c r="K25" s="24">
        <v>8</v>
      </c>
      <c r="L25" s="24">
        <f>15+6+8+7</f>
        <v>36</v>
      </c>
      <c r="M25" s="24">
        <v>0</v>
      </c>
      <c r="N25" s="24">
        <f>15+12+10+8+6+5+1</f>
        <v>57</v>
      </c>
      <c r="O25" s="24">
        <f>SUM(C25:N25)</f>
        <v>245</v>
      </c>
    </row>
    <row r="26" spans="1:19" x14ac:dyDescent="0.25">
      <c r="A26" s="24" t="s">
        <v>19</v>
      </c>
      <c r="B26" s="24" t="s">
        <v>35</v>
      </c>
      <c r="C26" s="24">
        <f>12+8+7</f>
        <v>27</v>
      </c>
      <c r="D26" s="24">
        <v>12</v>
      </c>
      <c r="E26" s="24">
        <f>15+10</f>
        <v>25</v>
      </c>
      <c r="F26" s="24">
        <v>10</v>
      </c>
      <c r="G26" s="24">
        <v>0</v>
      </c>
      <c r="H26" s="24">
        <v>0</v>
      </c>
      <c r="I26" s="24">
        <v>0</v>
      </c>
      <c r="J26" s="24">
        <f>6+7+5+1</f>
        <v>19</v>
      </c>
      <c r="K26" s="24">
        <f>15+12+7+6</f>
        <v>40</v>
      </c>
      <c r="L26" s="24">
        <v>12</v>
      </c>
      <c r="M26" s="24">
        <v>12</v>
      </c>
      <c r="N26" s="24">
        <v>0</v>
      </c>
      <c r="O26" s="24">
        <f>SUM(C26:N26)</f>
        <v>157</v>
      </c>
    </row>
    <row r="27" spans="1:19" x14ac:dyDescent="0.25">
      <c r="A27" s="24" t="s">
        <v>20</v>
      </c>
      <c r="B27" s="24" t="s">
        <v>112</v>
      </c>
      <c r="C27" s="24">
        <v>0</v>
      </c>
      <c r="D27" s="24">
        <v>0</v>
      </c>
      <c r="E27" s="24">
        <v>0</v>
      </c>
      <c r="F27" s="24">
        <v>7</v>
      </c>
      <c r="G27" s="24">
        <v>0</v>
      </c>
      <c r="H27" s="24">
        <v>0</v>
      </c>
      <c r="I27" s="24">
        <v>0</v>
      </c>
      <c r="J27" s="24">
        <v>10</v>
      </c>
      <c r="K27" s="24">
        <v>10</v>
      </c>
      <c r="L27" s="24">
        <v>0</v>
      </c>
      <c r="M27" s="24">
        <v>0</v>
      </c>
      <c r="N27" s="24">
        <f>7+1</f>
        <v>8</v>
      </c>
      <c r="O27" s="24">
        <f>SUM(C27:N27)</f>
        <v>35</v>
      </c>
    </row>
    <row r="28" spans="1:19" x14ac:dyDescent="0.25">
      <c r="A28" s="24" t="s">
        <v>21</v>
      </c>
      <c r="B28" s="24" t="s">
        <v>55</v>
      </c>
      <c r="C28" s="24">
        <v>0</v>
      </c>
      <c r="D28" s="24">
        <v>0</v>
      </c>
      <c r="E28" s="24">
        <v>8</v>
      </c>
      <c r="F28" s="24">
        <v>0</v>
      </c>
      <c r="G28" s="24">
        <v>0</v>
      </c>
      <c r="H28" s="24">
        <v>0</v>
      </c>
      <c r="I28" s="24">
        <v>0</v>
      </c>
      <c r="J28" s="24">
        <f>15+12</f>
        <v>27</v>
      </c>
      <c r="K28" s="24">
        <v>0</v>
      </c>
      <c r="L28" s="24">
        <v>0</v>
      </c>
      <c r="M28" s="24">
        <v>0</v>
      </c>
      <c r="N28" s="24">
        <v>0</v>
      </c>
      <c r="O28" s="24">
        <f>SUM(C28:N28)</f>
        <v>35</v>
      </c>
    </row>
    <row r="29" spans="1:19" x14ac:dyDescent="0.25">
      <c r="A29" s="24" t="s">
        <v>22</v>
      </c>
      <c r="B29" s="24" t="s">
        <v>220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15</v>
      </c>
      <c r="N29" s="24">
        <v>0</v>
      </c>
      <c r="O29" s="24">
        <f>SUM(C29:N29)</f>
        <v>15</v>
      </c>
    </row>
    <row r="30" spans="1:19" x14ac:dyDescent="0.25">
      <c r="A30" s="24" t="s">
        <v>23</v>
      </c>
      <c r="B30" s="24" t="s">
        <v>180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10</v>
      </c>
      <c r="M30" s="24">
        <v>0</v>
      </c>
      <c r="N30" s="24">
        <v>0</v>
      </c>
      <c r="O30" s="24">
        <f>SUM(C30:N30)</f>
        <v>10</v>
      </c>
    </row>
    <row r="31" spans="1:19" x14ac:dyDescent="0.25">
      <c r="A31" s="24" t="s">
        <v>24</v>
      </c>
      <c r="B31" s="24" t="s">
        <v>176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5</v>
      </c>
      <c r="L31" s="24">
        <v>0</v>
      </c>
      <c r="M31" s="24">
        <v>0</v>
      </c>
      <c r="N31" s="24">
        <v>0</v>
      </c>
      <c r="O31" s="24">
        <f>SUM(C31:N31)</f>
        <v>5</v>
      </c>
    </row>
    <row r="32" spans="1:19" x14ac:dyDescent="0.25">
      <c r="A32" s="24" t="s">
        <v>25</v>
      </c>
      <c r="B32" s="24" t="s">
        <v>142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1</v>
      </c>
      <c r="K32" s="24">
        <v>0</v>
      </c>
      <c r="L32" s="24">
        <v>0</v>
      </c>
      <c r="M32" s="24">
        <v>0</v>
      </c>
      <c r="N32" s="24">
        <v>0</v>
      </c>
      <c r="O32" s="24">
        <f>SUM(C32:N32)</f>
        <v>1</v>
      </c>
    </row>
    <row r="33" spans="1:15" x14ac:dyDescent="0.25">
      <c r="A33" s="24"/>
      <c r="B33" s="24" t="s">
        <v>10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f>SUM(C33:N33)</f>
        <v>0</v>
      </c>
    </row>
    <row r="34" spans="1:15" x14ac:dyDescent="0.25">
      <c r="A34" s="24"/>
      <c r="B34" s="24" t="s">
        <v>31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f>SUM(C34:N34)</f>
        <v>0</v>
      </c>
    </row>
    <row r="35" spans="1:15" x14ac:dyDescent="0.25">
      <c r="A35" s="24"/>
      <c r="B35" s="24" t="s">
        <v>83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f>SUM(C35:N35)</f>
        <v>0</v>
      </c>
    </row>
    <row r="36" spans="1:15" x14ac:dyDescent="0.25">
      <c r="A36" s="24"/>
      <c r="B36" s="24" t="s">
        <v>128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>SUM(C36:N36)</f>
        <v>0</v>
      </c>
    </row>
    <row r="37" spans="1:15" x14ac:dyDescent="0.25">
      <c r="C37" s="24"/>
      <c r="D37" s="24"/>
      <c r="E37" s="24"/>
      <c r="F37" s="24"/>
      <c r="G37" s="24"/>
      <c r="H37" s="24"/>
      <c r="I37" s="24"/>
      <c r="J37" s="24"/>
    </row>
  </sheetData>
  <sortState ref="B25:O36">
    <sortCondition descending="1" ref="O25:O36"/>
  </sortState>
  <mergeCells count="3">
    <mergeCell ref="C1:N1"/>
    <mergeCell ref="C11:N11"/>
    <mergeCell ref="C23:N2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"/>
  <sheetViews>
    <sheetView workbookViewId="0">
      <selection activeCell="D8" sqref="D8"/>
    </sheetView>
  </sheetViews>
  <sheetFormatPr defaultRowHeight="15" x14ac:dyDescent="0.25"/>
  <cols>
    <col min="2" max="2" width="9.140625" style="23"/>
    <col min="3" max="3" width="26.7109375" bestFit="1" customWidth="1"/>
    <col min="4" max="4" width="10.42578125" bestFit="1" customWidth="1"/>
    <col min="5" max="5" width="18" style="23" bestFit="1" customWidth="1"/>
    <col min="6" max="6" width="18.85546875" style="23" bestFit="1" customWidth="1"/>
    <col min="7" max="7" width="21.140625" style="24" bestFit="1" customWidth="1"/>
  </cols>
  <sheetData>
    <row r="2" spans="2:11" x14ac:dyDescent="0.25">
      <c r="E2" s="29" t="s">
        <v>17</v>
      </c>
      <c r="F2" s="29"/>
      <c r="G2" s="29"/>
      <c r="H2" s="29"/>
      <c r="I2" s="29"/>
      <c r="J2" s="29"/>
    </row>
    <row r="3" spans="2:11" x14ac:dyDescent="0.25">
      <c r="E3" s="15" t="s">
        <v>15</v>
      </c>
      <c r="F3" s="15" t="s">
        <v>14</v>
      </c>
      <c r="G3" s="15" t="s">
        <v>16</v>
      </c>
      <c r="H3" s="15" t="s">
        <v>26</v>
      </c>
      <c r="I3" s="15" t="s">
        <v>27</v>
      </c>
      <c r="J3" s="15" t="s">
        <v>28</v>
      </c>
      <c r="K3" s="30" t="s">
        <v>8</v>
      </c>
    </row>
    <row r="4" spans="2:11" x14ac:dyDescent="0.25">
      <c r="B4" s="23" t="s">
        <v>2</v>
      </c>
      <c r="C4" t="s">
        <v>0</v>
      </c>
      <c r="D4" t="s">
        <v>1</v>
      </c>
      <c r="E4" s="23" t="s">
        <v>29</v>
      </c>
      <c r="F4" s="23" t="s">
        <v>113</v>
      </c>
      <c r="G4" s="24" t="s">
        <v>162</v>
      </c>
      <c r="K4" s="30"/>
    </row>
    <row r="5" spans="2:11" x14ac:dyDescent="0.25">
      <c r="B5" s="23" t="s">
        <v>18</v>
      </c>
      <c r="C5" t="s">
        <v>120</v>
      </c>
      <c r="D5" t="s">
        <v>51</v>
      </c>
      <c r="E5" s="26" t="s">
        <v>115</v>
      </c>
      <c r="F5" s="3">
        <v>15</v>
      </c>
      <c r="G5" s="24" t="s">
        <v>115</v>
      </c>
      <c r="K5">
        <f>SUM(F5:J5)</f>
        <v>15</v>
      </c>
    </row>
    <row r="6" spans="2:11" x14ac:dyDescent="0.25">
      <c r="B6" s="23" t="s">
        <v>18</v>
      </c>
      <c r="C6" t="s">
        <v>161</v>
      </c>
      <c r="D6" t="s">
        <v>51</v>
      </c>
      <c r="E6" s="26" t="s">
        <v>115</v>
      </c>
      <c r="F6" s="23" t="s">
        <v>115</v>
      </c>
      <c r="G6" s="3">
        <v>15</v>
      </c>
      <c r="K6">
        <f>SUM(F6:J6)</f>
        <v>15</v>
      </c>
    </row>
    <row r="7" spans="2:11" x14ac:dyDescent="0.25">
      <c r="B7" s="23" t="s">
        <v>19</v>
      </c>
      <c r="C7" t="s">
        <v>119</v>
      </c>
      <c r="D7" t="s">
        <v>51</v>
      </c>
      <c r="E7" s="26" t="s">
        <v>115</v>
      </c>
      <c r="F7" s="23">
        <v>12</v>
      </c>
      <c r="G7" s="24" t="s">
        <v>115</v>
      </c>
      <c r="K7">
        <f>SUM(F7:J7)</f>
        <v>12</v>
      </c>
    </row>
    <row r="8" spans="2:11" x14ac:dyDescent="0.25">
      <c r="B8" s="23" t="s">
        <v>19</v>
      </c>
      <c r="C8" t="s">
        <v>160</v>
      </c>
      <c r="D8" t="s">
        <v>35</v>
      </c>
      <c r="E8" s="26" t="s">
        <v>115</v>
      </c>
      <c r="F8" s="23" t="s">
        <v>115</v>
      </c>
      <c r="G8" s="24">
        <v>12</v>
      </c>
      <c r="K8">
        <f>SUM(F8:J8)</f>
        <v>12</v>
      </c>
    </row>
  </sheetData>
  <sortState ref="C5:K8">
    <sortCondition descending="1" ref="K5:K8"/>
  </sortState>
  <mergeCells count="2">
    <mergeCell ref="E2:J2"/>
    <mergeCell ref="K3:K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F5" sqref="F5"/>
    </sheetView>
  </sheetViews>
  <sheetFormatPr defaultRowHeight="15" x14ac:dyDescent="0.25"/>
  <cols>
    <col min="2" max="2" width="28.7109375" bestFit="1" customWidth="1"/>
    <col min="3" max="3" width="12.7109375" bestFit="1" customWidth="1"/>
    <col min="4" max="4" width="18" style="23" bestFit="1" customWidth="1"/>
    <col min="5" max="5" width="18.85546875" style="23" bestFit="1" customWidth="1"/>
    <col min="6" max="6" width="21.140625" style="24" bestFit="1" customWidth="1"/>
    <col min="7" max="7" width="2.85546875" bestFit="1" customWidth="1"/>
  </cols>
  <sheetData>
    <row r="1" spans="1:10" x14ac:dyDescent="0.25">
      <c r="D1" s="29" t="s">
        <v>17</v>
      </c>
      <c r="E1" s="29"/>
      <c r="F1" s="29"/>
      <c r="G1" s="29"/>
      <c r="H1" s="29"/>
      <c r="I1" s="29"/>
    </row>
    <row r="2" spans="1:10" x14ac:dyDescent="0.25">
      <c r="B2" s="6"/>
      <c r="C2" s="6"/>
      <c r="D2" s="15" t="s">
        <v>15</v>
      </c>
      <c r="E2" s="15" t="s">
        <v>14</v>
      </c>
      <c r="F2" s="15" t="s">
        <v>16</v>
      </c>
      <c r="G2" s="15" t="s">
        <v>26</v>
      </c>
      <c r="H2" s="15" t="s">
        <v>27</v>
      </c>
      <c r="I2" s="15" t="s">
        <v>28</v>
      </c>
      <c r="J2" s="30" t="s">
        <v>8</v>
      </c>
    </row>
    <row r="3" spans="1:10" x14ac:dyDescent="0.25">
      <c r="A3" t="s">
        <v>2</v>
      </c>
      <c r="B3" s="2" t="s">
        <v>0</v>
      </c>
      <c r="C3" s="2" t="s">
        <v>1</v>
      </c>
      <c r="D3" s="23" t="s">
        <v>29</v>
      </c>
      <c r="E3" s="23" t="s">
        <v>113</v>
      </c>
      <c r="F3" s="24" t="s">
        <v>162</v>
      </c>
      <c r="J3" s="30"/>
    </row>
    <row r="4" spans="1:10" x14ac:dyDescent="0.25">
      <c r="A4" s="1" t="s">
        <v>18</v>
      </c>
      <c r="B4" t="s">
        <v>49</v>
      </c>
      <c r="C4" t="s">
        <v>3</v>
      </c>
      <c r="D4" s="3">
        <v>15</v>
      </c>
      <c r="E4" s="3">
        <v>15</v>
      </c>
      <c r="F4" s="24">
        <v>12</v>
      </c>
      <c r="J4" s="23">
        <f>SUM(D4:I4)</f>
        <v>42</v>
      </c>
    </row>
    <row r="5" spans="1:10" x14ac:dyDescent="0.25">
      <c r="A5" s="23" t="s">
        <v>19</v>
      </c>
      <c r="B5" t="s">
        <v>123</v>
      </c>
      <c r="C5" t="s">
        <v>55</v>
      </c>
      <c r="D5" s="23" t="s">
        <v>115</v>
      </c>
      <c r="E5" s="23">
        <v>12</v>
      </c>
      <c r="F5" s="24">
        <v>8</v>
      </c>
      <c r="J5" s="24">
        <f>SUM(D5:I5)</f>
        <v>20</v>
      </c>
    </row>
    <row r="6" spans="1:10" x14ac:dyDescent="0.25">
      <c r="A6" s="23" t="s">
        <v>20</v>
      </c>
      <c r="B6" t="s">
        <v>163</v>
      </c>
      <c r="C6" t="s">
        <v>35</v>
      </c>
      <c r="D6" s="23" t="s">
        <v>115</v>
      </c>
      <c r="E6" s="23" t="s">
        <v>115</v>
      </c>
      <c r="F6" s="3">
        <v>15</v>
      </c>
      <c r="J6" s="24">
        <f>SUM(D6:I6)</f>
        <v>15</v>
      </c>
    </row>
    <row r="7" spans="1:10" x14ac:dyDescent="0.25">
      <c r="A7" s="23" t="s">
        <v>21</v>
      </c>
      <c r="B7" t="s">
        <v>121</v>
      </c>
      <c r="C7" t="s">
        <v>55</v>
      </c>
      <c r="D7" s="23" t="s">
        <v>115</v>
      </c>
      <c r="E7" s="23">
        <v>10</v>
      </c>
      <c r="F7" s="24" t="s">
        <v>115</v>
      </c>
      <c r="J7" s="24">
        <f>SUM(D7:I7)</f>
        <v>10</v>
      </c>
    </row>
    <row r="8" spans="1:10" x14ac:dyDescent="0.25">
      <c r="A8" s="24" t="s">
        <v>21</v>
      </c>
      <c r="B8" t="s">
        <v>164</v>
      </c>
      <c r="C8" t="s">
        <v>35</v>
      </c>
      <c r="D8" s="24" t="s">
        <v>115</v>
      </c>
      <c r="E8" s="24" t="s">
        <v>115</v>
      </c>
      <c r="F8" s="24">
        <v>10</v>
      </c>
      <c r="J8" s="24">
        <f>SUM(D8:I8)</f>
        <v>10</v>
      </c>
    </row>
    <row r="9" spans="1:10" x14ac:dyDescent="0.25">
      <c r="A9" s="2" t="s">
        <v>22</v>
      </c>
      <c r="B9" t="s">
        <v>122</v>
      </c>
      <c r="C9" t="s">
        <v>35</v>
      </c>
      <c r="D9" s="24" t="s">
        <v>115</v>
      </c>
      <c r="E9" s="24">
        <v>8</v>
      </c>
      <c r="F9" s="24" t="s">
        <v>115</v>
      </c>
      <c r="J9" s="24">
        <f>SUM(D9:I9)</f>
        <v>8</v>
      </c>
    </row>
    <row r="10" spans="1:10" x14ac:dyDescent="0.25">
      <c r="A10" s="2"/>
    </row>
    <row r="11" spans="1:10" x14ac:dyDescent="0.25">
      <c r="A11" s="2"/>
    </row>
    <row r="12" spans="1:10" x14ac:dyDescent="0.25">
      <c r="B12" s="9"/>
      <c r="C12" s="9"/>
    </row>
  </sheetData>
  <sortState ref="B4:J9">
    <sortCondition descending="1" ref="J4:J9"/>
  </sortState>
  <mergeCells count="2">
    <mergeCell ref="J2:J3"/>
    <mergeCell ref="D1:I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F10" sqref="F10"/>
    </sheetView>
  </sheetViews>
  <sheetFormatPr defaultRowHeight="15" x14ac:dyDescent="0.25"/>
  <cols>
    <col min="1" max="1" width="9.140625" style="16"/>
    <col min="2" max="2" width="32.5703125" bestFit="1" customWidth="1"/>
    <col min="3" max="3" width="12.7109375" bestFit="1" customWidth="1"/>
    <col min="4" max="4" width="18" style="16" bestFit="1" customWidth="1"/>
    <col min="5" max="5" width="18.85546875" style="23" bestFit="1" customWidth="1"/>
    <col min="6" max="6" width="21.140625" style="24" bestFit="1" customWidth="1"/>
    <col min="10" max="10" width="9.140625" style="23"/>
  </cols>
  <sheetData>
    <row r="1" spans="1:10" x14ac:dyDescent="0.25">
      <c r="D1" s="29" t="s">
        <v>17</v>
      </c>
      <c r="E1" s="29"/>
      <c r="F1" s="29"/>
      <c r="G1" s="29"/>
      <c r="H1" s="29"/>
      <c r="I1" s="29"/>
    </row>
    <row r="2" spans="1:10" x14ac:dyDescent="0.25">
      <c r="B2" s="31" t="s">
        <v>36</v>
      </c>
      <c r="C2" s="31"/>
      <c r="D2" s="15" t="s">
        <v>15</v>
      </c>
      <c r="E2" s="15" t="s">
        <v>14</v>
      </c>
      <c r="F2" s="15" t="s">
        <v>16</v>
      </c>
      <c r="G2" s="15" t="s">
        <v>26</v>
      </c>
      <c r="H2" s="15" t="s">
        <v>27</v>
      </c>
      <c r="I2" s="15" t="s">
        <v>28</v>
      </c>
      <c r="J2" s="30" t="s">
        <v>8</v>
      </c>
    </row>
    <row r="3" spans="1:10" x14ac:dyDescent="0.25">
      <c r="A3" s="16" t="s">
        <v>2</v>
      </c>
      <c r="B3" s="1" t="s">
        <v>0</v>
      </c>
      <c r="C3" s="1" t="s">
        <v>1</v>
      </c>
      <c r="D3" s="16" t="s">
        <v>29</v>
      </c>
      <c r="E3" s="23" t="s">
        <v>113</v>
      </c>
      <c r="F3" s="24" t="s">
        <v>162</v>
      </c>
      <c r="J3" s="30"/>
    </row>
    <row r="4" spans="1:10" x14ac:dyDescent="0.25">
      <c r="A4" s="16" t="s">
        <v>18</v>
      </c>
      <c r="B4" s="7" t="s">
        <v>48</v>
      </c>
      <c r="C4" s="1" t="s">
        <v>3</v>
      </c>
      <c r="D4" s="23">
        <v>7</v>
      </c>
      <c r="E4" s="24">
        <v>12</v>
      </c>
      <c r="F4" s="24">
        <v>12</v>
      </c>
      <c r="J4" s="23">
        <f>SUM(D4:I4)</f>
        <v>31</v>
      </c>
    </row>
    <row r="5" spans="1:10" x14ac:dyDescent="0.25">
      <c r="A5" s="16" t="s">
        <v>19</v>
      </c>
      <c r="B5" t="s">
        <v>42</v>
      </c>
      <c r="C5" s="1" t="s">
        <v>35</v>
      </c>
      <c r="D5" s="16">
        <v>12</v>
      </c>
      <c r="E5" s="3">
        <v>15</v>
      </c>
      <c r="F5" s="24" t="s">
        <v>115</v>
      </c>
      <c r="J5" s="24">
        <f>SUM(D5:I5)</f>
        <v>27</v>
      </c>
    </row>
    <row r="6" spans="1:10" x14ac:dyDescent="0.25">
      <c r="A6" s="16" t="s">
        <v>20</v>
      </c>
      <c r="B6" s="7" t="s">
        <v>39</v>
      </c>
      <c r="C6" s="16" t="s">
        <v>35</v>
      </c>
      <c r="D6" s="16">
        <v>8</v>
      </c>
      <c r="E6" s="23" t="s">
        <v>115</v>
      </c>
      <c r="F6" s="24">
        <v>10</v>
      </c>
      <c r="J6" s="24">
        <f>SUM(D6:I6)</f>
        <v>18</v>
      </c>
    </row>
    <row r="7" spans="1:10" x14ac:dyDescent="0.25">
      <c r="A7" s="16" t="s">
        <v>20</v>
      </c>
      <c r="B7" s="7" t="s">
        <v>43</v>
      </c>
      <c r="C7" s="16" t="s">
        <v>44</v>
      </c>
      <c r="D7" s="24">
        <v>1</v>
      </c>
      <c r="E7" s="23">
        <v>10</v>
      </c>
      <c r="F7" s="24">
        <v>7</v>
      </c>
      <c r="J7" s="24">
        <f>SUM(D7:I7)</f>
        <v>18</v>
      </c>
    </row>
    <row r="8" spans="1:10" x14ac:dyDescent="0.25">
      <c r="A8" s="16" t="s">
        <v>21</v>
      </c>
      <c r="B8" s="7" t="s">
        <v>40</v>
      </c>
      <c r="C8" s="1" t="s">
        <v>3</v>
      </c>
      <c r="D8" s="3">
        <v>15</v>
      </c>
      <c r="E8" s="23" t="s">
        <v>125</v>
      </c>
      <c r="F8" s="24" t="s">
        <v>115</v>
      </c>
      <c r="J8" s="24">
        <f>SUM(D8:I8)</f>
        <v>15</v>
      </c>
    </row>
    <row r="9" spans="1:10" x14ac:dyDescent="0.25">
      <c r="A9" s="16" t="s">
        <v>21</v>
      </c>
      <c r="B9" s="33" t="s">
        <v>166</v>
      </c>
      <c r="C9" s="18" t="s">
        <v>3</v>
      </c>
      <c r="D9" s="16" t="s">
        <v>115</v>
      </c>
      <c r="E9" s="23" t="s">
        <v>115</v>
      </c>
      <c r="F9" s="3">
        <v>15</v>
      </c>
      <c r="J9" s="24">
        <f>SUM(D9:I9)</f>
        <v>15</v>
      </c>
    </row>
    <row r="10" spans="1:10" x14ac:dyDescent="0.25">
      <c r="A10" s="16" t="s">
        <v>22</v>
      </c>
      <c r="B10" s="7" t="s">
        <v>45</v>
      </c>
      <c r="C10" s="1" t="s">
        <v>3</v>
      </c>
      <c r="D10" s="16">
        <v>6</v>
      </c>
      <c r="E10" s="23" t="s">
        <v>115</v>
      </c>
      <c r="F10" s="24">
        <v>8</v>
      </c>
      <c r="J10" s="24">
        <f>SUM(D10:I10)</f>
        <v>14</v>
      </c>
    </row>
    <row r="11" spans="1:10" x14ac:dyDescent="0.25">
      <c r="A11" s="16" t="s">
        <v>23</v>
      </c>
      <c r="B11" t="s">
        <v>41</v>
      </c>
      <c r="C11" s="1" t="s">
        <v>35</v>
      </c>
      <c r="D11" s="16">
        <v>10</v>
      </c>
      <c r="E11" s="23" t="s">
        <v>115</v>
      </c>
      <c r="F11" s="24" t="s">
        <v>115</v>
      </c>
      <c r="J11" s="24">
        <f>SUM(D11:I11)</f>
        <v>10</v>
      </c>
    </row>
    <row r="12" spans="1:10" x14ac:dyDescent="0.25">
      <c r="A12" s="16" t="s">
        <v>24</v>
      </c>
      <c r="B12" s="7" t="s">
        <v>127</v>
      </c>
      <c r="C12" s="23" t="s">
        <v>128</v>
      </c>
      <c r="D12" s="16" t="s">
        <v>115</v>
      </c>
      <c r="E12" s="23">
        <v>8</v>
      </c>
      <c r="F12" s="24" t="s">
        <v>115</v>
      </c>
      <c r="J12" s="24">
        <f>SUM(D12:I12)</f>
        <v>8</v>
      </c>
    </row>
    <row r="13" spans="1:10" x14ac:dyDescent="0.25">
      <c r="A13" s="16" t="s">
        <v>25</v>
      </c>
      <c r="B13" s="7" t="s">
        <v>46</v>
      </c>
      <c r="C13" s="24" t="s">
        <v>47</v>
      </c>
      <c r="D13" s="16">
        <v>5</v>
      </c>
      <c r="E13" s="23" t="s">
        <v>115</v>
      </c>
      <c r="F13" s="24" t="s">
        <v>115</v>
      </c>
      <c r="J13" s="24">
        <f>SUM(D13:I13)</f>
        <v>5</v>
      </c>
    </row>
    <row r="15" spans="1:10" x14ac:dyDescent="0.25">
      <c r="B15" s="31" t="s">
        <v>37</v>
      </c>
      <c r="C15" s="31"/>
      <c r="D15" s="15" t="s">
        <v>15</v>
      </c>
      <c r="E15" s="15" t="s">
        <v>14</v>
      </c>
      <c r="F15" s="15" t="s">
        <v>16</v>
      </c>
      <c r="G15" s="15" t="s">
        <v>26</v>
      </c>
      <c r="H15" s="15" t="s">
        <v>27</v>
      </c>
      <c r="I15" s="15" t="s">
        <v>28</v>
      </c>
      <c r="J15" s="30" t="s">
        <v>8</v>
      </c>
    </row>
    <row r="16" spans="1:10" x14ac:dyDescent="0.25">
      <c r="A16" s="16" t="s">
        <v>2</v>
      </c>
      <c r="B16" s="16" t="s">
        <v>0</v>
      </c>
      <c r="C16" s="16" t="s">
        <v>1</v>
      </c>
      <c r="D16" s="16" t="s">
        <v>29</v>
      </c>
      <c r="E16" s="23" t="s">
        <v>113</v>
      </c>
      <c r="F16" s="24" t="s">
        <v>162</v>
      </c>
      <c r="J16" s="30"/>
    </row>
    <row r="17" spans="1:10" x14ac:dyDescent="0.25">
      <c r="A17" s="16" t="s">
        <v>18</v>
      </c>
      <c r="B17" s="7" t="s">
        <v>4</v>
      </c>
      <c r="C17" s="1" t="s">
        <v>3</v>
      </c>
      <c r="D17" s="3">
        <v>15</v>
      </c>
      <c r="E17" s="3">
        <v>15</v>
      </c>
      <c r="F17" s="24">
        <v>12</v>
      </c>
      <c r="J17" s="23">
        <f>SUM(D17:I17)</f>
        <v>42</v>
      </c>
    </row>
    <row r="18" spans="1:10" x14ac:dyDescent="0.25">
      <c r="A18" s="16" t="s">
        <v>19</v>
      </c>
      <c r="B18" t="s">
        <v>165</v>
      </c>
      <c r="C18" t="s">
        <v>3</v>
      </c>
      <c r="D18" s="16" t="s">
        <v>115</v>
      </c>
      <c r="E18" s="23" t="s">
        <v>115</v>
      </c>
      <c r="F18" s="3">
        <v>15</v>
      </c>
      <c r="J18" s="24">
        <f>SUM(D18:I18)</f>
        <v>15</v>
      </c>
    </row>
    <row r="21" spans="1:10" x14ac:dyDescent="0.25">
      <c r="B21" s="31" t="s">
        <v>38</v>
      </c>
      <c r="C21" s="31"/>
      <c r="D21" s="15" t="s">
        <v>15</v>
      </c>
      <c r="E21" s="15" t="s">
        <v>14</v>
      </c>
      <c r="F21" s="15" t="s">
        <v>16</v>
      </c>
      <c r="G21" s="15" t="s">
        <v>26</v>
      </c>
      <c r="H21" s="15" t="s">
        <v>27</v>
      </c>
      <c r="I21" s="15" t="s">
        <v>28</v>
      </c>
      <c r="J21" s="30" t="s">
        <v>8</v>
      </c>
    </row>
    <row r="22" spans="1:10" x14ac:dyDescent="0.25">
      <c r="A22" s="16" t="s">
        <v>2</v>
      </c>
      <c r="B22" s="16" t="s">
        <v>0</v>
      </c>
      <c r="C22" s="16" t="s">
        <v>1</v>
      </c>
      <c r="D22" s="16" t="s">
        <v>29</v>
      </c>
      <c r="E22" s="23" t="s">
        <v>113</v>
      </c>
      <c r="F22" s="24" t="s">
        <v>162</v>
      </c>
      <c r="J22" s="30"/>
    </row>
    <row r="23" spans="1:10" x14ac:dyDescent="0.25">
      <c r="A23" s="16" t="s">
        <v>18</v>
      </c>
      <c r="B23" s="7" t="s">
        <v>5</v>
      </c>
      <c r="C23" s="1" t="s">
        <v>3</v>
      </c>
      <c r="D23" s="3">
        <v>15</v>
      </c>
      <c r="E23" s="3">
        <v>15</v>
      </c>
      <c r="F23" s="3">
        <v>15</v>
      </c>
      <c r="J23" s="23">
        <f>SUM(D23:I23)</f>
        <v>45</v>
      </c>
    </row>
    <row r="25" spans="1:10" x14ac:dyDescent="0.25">
      <c r="A25" s="23"/>
      <c r="B25" s="31" t="s">
        <v>124</v>
      </c>
      <c r="C25" s="31"/>
      <c r="D25" s="15" t="s">
        <v>15</v>
      </c>
      <c r="E25" s="15" t="s">
        <v>14</v>
      </c>
      <c r="F25" s="15" t="s">
        <v>16</v>
      </c>
      <c r="G25" s="15" t="s">
        <v>26</v>
      </c>
      <c r="H25" s="15" t="s">
        <v>27</v>
      </c>
      <c r="I25" s="15" t="s">
        <v>28</v>
      </c>
      <c r="J25" s="30" t="s">
        <v>8</v>
      </c>
    </row>
    <row r="26" spans="1:10" x14ac:dyDescent="0.25">
      <c r="A26" s="23" t="s">
        <v>2</v>
      </c>
      <c r="B26" s="23" t="s">
        <v>0</v>
      </c>
      <c r="C26" s="23" t="s">
        <v>1</v>
      </c>
      <c r="D26" s="23" t="s">
        <v>29</v>
      </c>
      <c r="E26" s="23" t="s">
        <v>113</v>
      </c>
      <c r="F26" s="24" t="s">
        <v>162</v>
      </c>
      <c r="J26" s="30"/>
    </row>
    <row r="27" spans="1:10" x14ac:dyDescent="0.25">
      <c r="A27" s="16" t="s">
        <v>18</v>
      </c>
      <c r="B27" t="s">
        <v>126</v>
      </c>
      <c r="C27" s="23" t="s">
        <v>51</v>
      </c>
      <c r="D27" s="16" t="s">
        <v>115</v>
      </c>
      <c r="E27" s="3">
        <v>15</v>
      </c>
      <c r="F27" s="24" t="s">
        <v>115</v>
      </c>
      <c r="J27" s="23">
        <f>SUM(E27:I27)</f>
        <v>15</v>
      </c>
    </row>
  </sheetData>
  <sortState ref="B4:J13">
    <sortCondition descending="1" ref="J4:J13"/>
  </sortState>
  <mergeCells count="9">
    <mergeCell ref="B25:C25"/>
    <mergeCell ref="J25:J26"/>
    <mergeCell ref="B21:C21"/>
    <mergeCell ref="J21:J22"/>
    <mergeCell ref="D1:I1"/>
    <mergeCell ref="J2:J3"/>
    <mergeCell ref="B2:C2"/>
    <mergeCell ref="B15:C15"/>
    <mergeCell ref="J15:J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F21" sqref="F21"/>
    </sheetView>
  </sheetViews>
  <sheetFormatPr defaultRowHeight="15" x14ac:dyDescent="0.25"/>
  <cols>
    <col min="2" max="2" width="34" bestFit="1" customWidth="1"/>
    <col min="3" max="3" width="22.140625" bestFit="1" customWidth="1"/>
    <col min="4" max="4" width="20.28515625" style="2" bestFit="1" customWidth="1"/>
    <col min="5" max="5" width="18.85546875" style="23" bestFit="1" customWidth="1"/>
    <col min="6" max="6" width="21.140625" style="24" bestFit="1" customWidth="1"/>
    <col min="10" max="10" width="9.140625" style="23"/>
  </cols>
  <sheetData>
    <row r="1" spans="1:10" x14ac:dyDescent="0.25">
      <c r="D1" s="29" t="s">
        <v>17</v>
      </c>
      <c r="E1" s="29"/>
      <c r="F1" s="29"/>
      <c r="G1" s="29"/>
      <c r="H1" s="29"/>
      <c r="I1" s="29"/>
    </row>
    <row r="2" spans="1:10" x14ac:dyDescent="0.25">
      <c r="B2" s="6"/>
      <c r="C2" s="6"/>
      <c r="D2" s="15" t="s">
        <v>15</v>
      </c>
      <c r="E2" s="15" t="s">
        <v>14</v>
      </c>
      <c r="F2" s="15" t="s">
        <v>16</v>
      </c>
      <c r="G2" s="15" t="s">
        <v>26</v>
      </c>
      <c r="H2" s="15" t="s">
        <v>27</v>
      </c>
      <c r="I2" s="15" t="s">
        <v>28</v>
      </c>
      <c r="J2" s="30" t="s">
        <v>8</v>
      </c>
    </row>
    <row r="3" spans="1:10" x14ac:dyDescent="0.25">
      <c r="A3" t="s">
        <v>2</v>
      </c>
      <c r="B3" s="2" t="s">
        <v>0</v>
      </c>
      <c r="C3" s="2" t="s">
        <v>1</v>
      </c>
      <c r="D3" s="16" t="s">
        <v>29</v>
      </c>
      <c r="E3" s="23" t="s">
        <v>113</v>
      </c>
      <c r="F3" s="24" t="s">
        <v>162</v>
      </c>
      <c r="J3" s="30"/>
    </row>
    <row r="4" spans="1:10" x14ac:dyDescent="0.25">
      <c r="A4" s="1" t="s">
        <v>18</v>
      </c>
      <c r="B4" t="s">
        <v>65</v>
      </c>
      <c r="C4" t="s">
        <v>55</v>
      </c>
      <c r="D4" s="3">
        <v>15</v>
      </c>
      <c r="E4" s="10">
        <v>12</v>
      </c>
      <c r="F4" s="10">
        <v>12</v>
      </c>
      <c r="G4" s="10"/>
      <c r="J4" s="23">
        <f>SUM(D4:I4)</f>
        <v>39</v>
      </c>
    </row>
    <row r="5" spans="1:10" x14ac:dyDescent="0.25">
      <c r="A5" s="24" t="s">
        <v>19</v>
      </c>
      <c r="B5" t="s">
        <v>68</v>
      </c>
      <c r="C5" t="s">
        <v>7</v>
      </c>
      <c r="D5" s="2">
        <v>10</v>
      </c>
      <c r="E5" s="3">
        <v>15</v>
      </c>
      <c r="F5" s="10" t="s">
        <v>115</v>
      </c>
      <c r="G5" s="10"/>
      <c r="J5" s="23">
        <f>SUM(D5:I5)</f>
        <v>25</v>
      </c>
    </row>
    <row r="6" spans="1:10" x14ac:dyDescent="0.25">
      <c r="A6" s="24" t="s">
        <v>20</v>
      </c>
      <c r="B6" t="s">
        <v>67</v>
      </c>
      <c r="C6" t="s">
        <v>55</v>
      </c>
      <c r="D6" s="2">
        <v>1</v>
      </c>
      <c r="E6" s="10">
        <v>8</v>
      </c>
      <c r="F6" s="3">
        <v>15</v>
      </c>
      <c r="G6" s="10"/>
      <c r="J6" s="23">
        <f>SUM(D6:I6)</f>
        <v>24</v>
      </c>
    </row>
    <row r="7" spans="1:10" x14ac:dyDescent="0.25">
      <c r="A7" s="24" t="s">
        <v>21</v>
      </c>
      <c r="B7" t="s">
        <v>69</v>
      </c>
      <c r="C7" t="s">
        <v>7</v>
      </c>
      <c r="D7" s="2">
        <v>12</v>
      </c>
      <c r="E7" s="10">
        <v>10</v>
      </c>
      <c r="F7" s="10" t="s">
        <v>115</v>
      </c>
      <c r="G7" s="10"/>
      <c r="J7" s="23">
        <f>SUM(D7:I7)</f>
        <v>22</v>
      </c>
    </row>
    <row r="8" spans="1:10" x14ac:dyDescent="0.25">
      <c r="A8" s="24" t="s">
        <v>22</v>
      </c>
      <c r="B8" t="s">
        <v>71</v>
      </c>
      <c r="C8" t="s">
        <v>9</v>
      </c>
      <c r="D8" s="2">
        <v>7</v>
      </c>
      <c r="E8" s="10">
        <v>6</v>
      </c>
      <c r="F8" s="10">
        <v>6</v>
      </c>
      <c r="G8" s="10"/>
      <c r="J8" s="23">
        <f>SUM(D8:I8)</f>
        <v>19</v>
      </c>
    </row>
    <row r="9" spans="1:10" x14ac:dyDescent="0.25">
      <c r="A9" s="24" t="s">
        <v>23</v>
      </c>
      <c r="B9" t="s">
        <v>58</v>
      </c>
      <c r="C9" t="s">
        <v>7</v>
      </c>
      <c r="D9" s="2" t="s">
        <v>100</v>
      </c>
      <c r="E9" s="10">
        <v>7</v>
      </c>
      <c r="F9" s="10">
        <v>10</v>
      </c>
      <c r="G9" s="10"/>
      <c r="J9" s="23">
        <f>SUM(D9:I9)</f>
        <v>17</v>
      </c>
    </row>
    <row r="10" spans="1:10" x14ac:dyDescent="0.25">
      <c r="A10" s="24" t="s">
        <v>24</v>
      </c>
      <c r="B10" t="s">
        <v>59</v>
      </c>
      <c r="C10" t="s">
        <v>3</v>
      </c>
      <c r="D10" s="2">
        <v>8</v>
      </c>
      <c r="E10" s="10">
        <v>5</v>
      </c>
      <c r="F10" s="10">
        <v>1</v>
      </c>
      <c r="G10" s="10"/>
      <c r="J10" s="23">
        <f>SUM(D10:I10)</f>
        <v>14</v>
      </c>
    </row>
    <row r="11" spans="1:10" x14ac:dyDescent="0.25">
      <c r="A11" s="24" t="s">
        <v>25</v>
      </c>
      <c r="B11" t="s">
        <v>133</v>
      </c>
      <c r="C11" t="s">
        <v>3</v>
      </c>
      <c r="D11" s="2">
        <v>1</v>
      </c>
      <c r="E11" s="10">
        <v>1</v>
      </c>
      <c r="F11" s="10">
        <v>8</v>
      </c>
      <c r="G11" s="10"/>
      <c r="J11" s="23">
        <f>SUM(D11:I11)</f>
        <v>10</v>
      </c>
    </row>
    <row r="12" spans="1:10" x14ac:dyDescent="0.25">
      <c r="A12" s="24" t="s">
        <v>74</v>
      </c>
      <c r="B12" t="s">
        <v>66</v>
      </c>
      <c r="C12" t="s">
        <v>9</v>
      </c>
      <c r="D12" s="2">
        <v>1</v>
      </c>
      <c r="E12" s="10">
        <v>1</v>
      </c>
      <c r="F12" s="10">
        <v>7</v>
      </c>
      <c r="G12" s="10"/>
      <c r="J12" s="23">
        <f>SUM(D12:I12)</f>
        <v>9</v>
      </c>
    </row>
    <row r="13" spans="1:10" x14ac:dyDescent="0.25">
      <c r="A13" s="24" t="s">
        <v>75</v>
      </c>
      <c r="B13" t="s">
        <v>72</v>
      </c>
      <c r="C13" t="s">
        <v>7</v>
      </c>
      <c r="D13" s="2">
        <v>6</v>
      </c>
      <c r="E13" s="10">
        <v>1</v>
      </c>
      <c r="F13" s="10" t="s">
        <v>115</v>
      </c>
      <c r="G13" s="10"/>
      <c r="J13" s="23">
        <f>SUM(D13:I13)</f>
        <v>7</v>
      </c>
    </row>
    <row r="14" spans="1:10" x14ac:dyDescent="0.25">
      <c r="A14" s="24" t="s">
        <v>168</v>
      </c>
      <c r="B14" t="s">
        <v>130</v>
      </c>
      <c r="C14" t="s">
        <v>35</v>
      </c>
      <c r="D14" s="2" t="s">
        <v>115</v>
      </c>
      <c r="E14" s="10">
        <v>1</v>
      </c>
      <c r="F14" s="10">
        <v>5</v>
      </c>
      <c r="G14" s="10"/>
      <c r="J14" s="23">
        <f>SUM(D14:I14)</f>
        <v>6</v>
      </c>
    </row>
    <row r="15" spans="1:10" x14ac:dyDescent="0.25">
      <c r="A15" s="24" t="s">
        <v>169</v>
      </c>
      <c r="B15" t="s">
        <v>73</v>
      </c>
      <c r="C15" t="s">
        <v>9</v>
      </c>
      <c r="D15" s="2">
        <v>5</v>
      </c>
      <c r="E15" s="10" t="s">
        <v>115</v>
      </c>
      <c r="F15" s="10" t="s">
        <v>115</v>
      </c>
      <c r="G15" s="10"/>
      <c r="J15" s="23">
        <f>SUM(D15:I15)</f>
        <v>5</v>
      </c>
    </row>
    <row r="16" spans="1:10" x14ac:dyDescent="0.25">
      <c r="A16" s="23" t="s">
        <v>170</v>
      </c>
      <c r="B16" t="s">
        <v>70</v>
      </c>
      <c r="C16" t="s">
        <v>9</v>
      </c>
      <c r="D16" s="2">
        <v>1</v>
      </c>
      <c r="E16" s="10">
        <v>1</v>
      </c>
      <c r="F16" s="10">
        <v>1</v>
      </c>
      <c r="G16" s="10"/>
      <c r="J16" s="23">
        <f>SUM(D16:I16)</f>
        <v>3</v>
      </c>
    </row>
    <row r="17" spans="1:10" x14ac:dyDescent="0.25">
      <c r="A17" s="24" t="s">
        <v>171</v>
      </c>
      <c r="B17" t="s">
        <v>64</v>
      </c>
      <c r="C17" t="s">
        <v>9</v>
      </c>
      <c r="D17" s="2">
        <v>1</v>
      </c>
      <c r="E17" s="10">
        <v>1</v>
      </c>
      <c r="F17" s="24" t="s">
        <v>100</v>
      </c>
      <c r="G17" s="10"/>
      <c r="J17" s="23">
        <f>SUM(D17:I17)</f>
        <v>2</v>
      </c>
    </row>
    <row r="18" spans="1:10" x14ac:dyDescent="0.25">
      <c r="A18" s="24" t="s">
        <v>171</v>
      </c>
      <c r="B18" t="s">
        <v>63</v>
      </c>
      <c r="C18" t="s">
        <v>7</v>
      </c>
      <c r="D18" s="2">
        <v>1</v>
      </c>
      <c r="E18" s="10">
        <v>1</v>
      </c>
      <c r="F18" s="10" t="s">
        <v>115</v>
      </c>
      <c r="G18" s="10"/>
      <c r="J18" s="23">
        <f>SUM(D18:I18)</f>
        <v>2</v>
      </c>
    </row>
    <row r="19" spans="1:10" x14ac:dyDescent="0.25">
      <c r="A19" s="24" t="s">
        <v>172</v>
      </c>
      <c r="B19" t="s">
        <v>61</v>
      </c>
      <c r="C19" t="s">
        <v>62</v>
      </c>
      <c r="D19" s="2">
        <v>1</v>
      </c>
      <c r="E19" s="10" t="s">
        <v>115</v>
      </c>
      <c r="F19" s="10" t="s">
        <v>115</v>
      </c>
      <c r="G19" s="10"/>
      <c r="J19" s="23">
        <f>SUM(D19:I19)</f>
        <v>1</v>
      </c>
    </row>
    <row r="20" spans="1:10" x14ac:dyDescent="0.25">
      <c r="A20" s="24" t="s">
        <v>172</v>
      </c>
      <c r="B20" t="s">
        <v>132</v>
      </c>
      <c r="C20" t="s">
        <v>128</v>
      </c>
      <c r="D20" s="2" t="s">
        <v>115</v>
      </c>
      <c r="E20" s="10">
        <v>1</v>
      </c>
      <c r="F20" s="10" t="s">
        <v>115</v>
      </c>
      <c r="G20" s="10"/>
      <c r="J20" s="23">
        <f>SUM(D20:I20)</f>
        <v>1</v>
      </c>
    </row>
    <row r="21" spans="1:10" x14ac:dyDescent="0.25">
      <c r="A21" s="24" t="s">
        <v>172</v>
      </c>
      <c r="B21" t="s">
        <v>167</v>
      </c>
      <c r="C21" t="s">
        <v>142</v>
      </c>
      <c r="D21" s="2" t="s">
        <v>115</v>
      </c>
      <c r="E21" s="10" t="s">
        <v>115</v>
      </c>
      <c r="F21" s="10">
        <v>1</v>
      </c>
      <c r="G21" s="10"/>
      <c r="J21" s="23">
        <f>SUM(D21:I21)</f>
        <v>1</v>
      </c>
    </row>
    <row r="22" spans="1:10" x14ac:dyDescent="0.25">
      <c r="A22" s="2"/>
      <c r="B22" t="s">
        <v>60</v>
      </c>
      <c r="C22" t="s">
        <v>47</v>
      </c>
      <c r="D22" s="2" t="s">
        <v>100</v>
      </c>
      <c r="E22" s="10" t="s">
        <v>115</v>
      </c>
      <c r="F22" s="10" t="s">
        <v>115</v>
      </c>
      <c r="G22" s="10"/>
      <c r="J22" s="23">
        <f>SUM(D22:I22)</f>
        <v>0</v>
      </c>
    </row>
    <row r="23" spans="1:10" x14ac:dyDescent="0.25">
      <c r="A23" s="2"/>
      <c r="B23" t="s">
        <v>129</v>
      </c>
      <c r="C23" t="s">
        <v>51</v>
      </c>
      <c r="D23" s="2" t="s">
        <v>115</v>
      </c>
      <c r="E23" s="10" t="s">
        <v>100</v>
      </c>
      <c r="F23" s="10" t="s">
        <v>115</v>
      </c>
      <c r="G23" s="10"/>
      <c r="J23" s="23">
        <f>SUM(D23:I23)</f>
        <v>0</v>
      </c>
    </row>
    <row r="24" spans="1:10" x14ac:dyDescent="0.25">
      <c r="A24" s="2"/>
      <c r="B24" t="s">
        <v>131</v>
      </c>
      <c r="C24" t="s">
        <v>35</v>
      </c>
      <c r="D24" s="2" t="s">
        <v>115</v>
      </c>
      <c r="E24" s="10" t="s">
        <v>100</v>
      </c>
      <c r="F24" s="10" t="s">
        <v>115</v>
      </c>
      <c r="G24" s="10"/>
      <c r="J24" s="23">
        <f>SUM(D24:I24)</f>
        <v>0</v>
      </c>
    </row>
    <row r="25" spans="1:10" x14ac:dyDescent="0.25">
      <c r="A25" s="2"/>
      <c r="E25" s="10"/>
      <c r="F25" s="10"/>
      <c r="G25" s="10"/>
    </row>
    <row r="26" spans="1:10" x14ac:dyDescent="0.25">
      <c r="A26" s="2"/>
      <c r="E26" s="10"/>
      <c r="F26" s="10"/>
      <c r="G26" s="10"/>
    </row>
    <row r="27" spans="1:10" x14ac:dyDescent="0.25">
      <c r="A27" s="2"/>
      <c r="E27" s="10"/>
      <c r="F27" s="10"/>
      <c r="G27" s="10"/>
    </row>
    <row r="28" spans="1:10" x14ac:dyDescent="0.25">
      <c r="B28" s="6"/>
      <c r="C28" s="6"/>
      <c r="E28" s="10"/>
      <c r="F28" s="12"/>
      <c r="G28" s="13"/>
    </row>
    <row r="29" spans="1:10" x14ac:dyDescent="0.25">
      <c r="E29" s="10"/>
      <c r="F29" s="10"/>
      <c r="G29" s="11"/>
    </row>
    <row r="30" spans="1:10" x14ac:dyDescent="0.25">
      <c r="E30" s="10"/>
      <c r="F30" s="10"/>
      <c r="G30" s="11"/>
    </row>
    <row r="31" spans="1:10" x14ac:dyDescent="0.25">
      <c r="E31" s="10"/>
      <c r="F31" s="10"/>
      <c r="G31" s="11"/>
    </row>
  </sheetData>
  <sortState ref="B4:J24">
    <sortCondition descending="1" ref="J4:J24"/>
  </sortState>
  <mergeCells count="2">
    <mergeCell ref="D1:I1"/>
    <mergeCell ref="J2:J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workbookViewId="0">
      <selection activeCell="E27" sqref="E27"/>
    </sheetView>
  </sheetViews>
  <sheetFormatPr defaultRowHeight="15" x14ac:dyDescent="0.25"/>
  <cols>
    <col min="3" max="3" width="24.5703125" bestFit="1" customWidth="1"/>
    <col min="4" max="4" width="13.42578125" style="19" bestFit="1" customWidth="1"/>
    <col min="5" max="5" width="18" style="23" bestFit="1" customWidth="1"/>
    <col min="6" max="6" width="18.85546875" style="23" bestFit="1" customWidth="1"/>
    <col min="7" max="7" width="21.140625" style="24" bestFit="1" customWidth="1"/>
    <col min="11" max="11" width="9.140625" style="23"/>
  </cols>
  <sheetData>
    <row r="1" spans="2:11" x14ac:dyDescent="0.25">
      <c r="E1" s="29" t="s">
        <v>17</v>
      </c>
      <c r="F1" s="29"/>
      <c r="G1" s="29"/>
      <c r="H1" s="29"/>
      <c r="I1" s="29"/>
      <c r="J1" s="29"/>
    </row>
    <row r="2" spans="2:11" x14ac:dyDescent="0.25">
      <c r="C2" s="6"/>
      <c r="E2" s="15" t="s">
        <v>15</v>
      </c>
      <c r="F2" s="15" t="s">
        <v>14</v>
      </c>
      <c r="G2" s="15" t="s">
        <v>16</v>
      </c>
      <c r="H2" s="15" t="s">
        <v>26</v>
      </c>
      <c r="I2" s="15" t="s">
        <v>27</v>
      </c>
      <c r="J2" s="15" t="s">
        <v>28</v>
      </c>
      <c r="K2" s="30" t="s">
        <v>8</v>
      </c>
    </row>
    <row r="3" spans="2:11" x14ac:dyDescent="0.25">
      <c r="B3" t="s">
        <v>2</v>
      </c>
      <c r="C3" s="16" t="s">
        <v>0</v>
      </c>
      <c r="D3" s="20" t="s">
        <v>1</v>
      </c>
      <c r="E3" s="23" t="s">
        <v>29</v>
      </c>
      <c r="F3" s="23" t="s">
        <v>113</v>
      </c>
      <c r="G3" s="24" t="s">
        <v>162</v>
      </c>
      <c r="K3" s="30"/>
    </row>
    <row r="4" spans="2:11" x14ac:dyDescent="0.25">
      <c r="B4" t="s">
        <v>18</v>
      </c>
      <c r="C4" t="s">
        <v>80</v>
      </c>
      <c r="D4" s="21" t="s">
        <v>35</v>
      </c>
      <c r="E4" s="3">
        <v>15</v>
      </c>
      <c r="F4" s="3">
        <v>15</v>
      </c>
      <c r="G4" s="3">
        <v>15</v>
      </c>
      <c r="K4" s="23">
        <f>SUM(E4:J4)</f>
        <v>45</v>
      </c>
    </row>
    <row r="5" spans="2:11" x14ac:dyDescent="0.25">
      <c r="B5" t="s">
        <v>19</v>
      </c>
      <c r="C5" t="s">
        <v>81</v>
      </c>
      <c r="D5" s="21" t="s">
        <v>35</v>
      </c>
      <c r="E5" s="23">
        <v>12</v>
      </c>
      <c r="F5" s="23">
        <v>12</v>
      </c>
      <c r="G5" s="24">
        <v>12</v>
      </c>
      <c r="K5" s="24">
        <f>SUM(E5:J5)</f>
        <v>36</v>
      </c>
    </row>
    <row r="6" spans="2:11" x14ac:dyDescent="0.25">
      <c r="B6" t="s">
        <v>20</v>
      </c>
      <c r="C6" t="s">
        <v>82</v>
      </c>
      <c r="D6" s="19" t="s">
        <v>35</v>
      </c>
      <c r="E6" s="23">
        <v>6</v>
      </c>
      <c r="F6" s="23">
        <v>10</v>
      </c>
      <c r="G6" s="24">
        <v>7</v>
      </c>
      <c r="K6" s="24">
        <f>SUM(E6:J6)</f>
        <v>23</v>
      </c>
    </row>
    <row r="7" spans="2:11" x14ac:dyDescent="0.25">
      <c r="B7" t="s">
        <v>21</v>
      </c>
      <c r="C7" t="s">
        <v>178</v>
      </c>
      <c r="D7" s="19" t="s">
        <v>112</v>
      </c>
      <c r="E7" s="23" t="s">
        <v>115</v>
      </c>
      <c r="F7" s="23">
        <v>7</v>
      </c>
      <c r="G7" s="24">
        <v>10</v>
      </c>
      <c r="K7" s="24">
        <f>SUM(E7:J7)</f>
        <v>17</v>
      </c>
    </row>
    <row r="8" spans="2:11" x14ac:dyDescent="0.25">
      <c r="B8" t="s">
        <v>22</v>
      </c>
      <c r="C8" t="s">
        <v>78</v>
      </c>
      <c r="D8" s="21" t="s">
        <v>51</v>
      </c>
      <c r="E8" s="23">
        <v>8</v>
      </c>
      <c r="F8" s="23">
        <v>8</v>
      </c>
      <c r="G8" s="24" t="s">
        <v>115</v>
      </c>
      <c r="K8" s="24">
        <f>SUM(E8:J8)</f>
        <v>16</v>
      </c>
    </row>
    <row r="9" spans="2:11" ht="26.25" x14ac:dyDescent="0.25">
      <c r="B9" t="s">
        <v>23</v>
      </c>
      <c r="C9" t="s">
        <v>76</v>
      </c>
      <c r="D9" s="21" t="s">
        <v>77</v>
      </c>
      <c r="E9" s="23">
        <v>10</v>
      </c>
      <c r="F9" s="23">
        <v>5</v>
      </c>
      <c r="G9" s="24" t="s">
        <v>115</v>
      </c>
      <c r="K9" s="24">
        <f>SUM(E9:J9)</f>
        <v>15</v>
      </c>
    </row>
    <row r="10" spans="2:11" x14ac:dyDescent="0.25">
      <c r="B10" t="s">
        <v>24</v>
      </c>
      <c r="C10" t="s">
        <v>79</v>
      </c>
      <c r="D10" s="21" t="s">
        <v>35</v>
      </c>
      <c r="E10" s="23">
        <v>7</v>
      </c>
      <c r="F10" s="23">
        <v>1</v>
      </c>
      <c r="G10" s="24">
        <v>6</v>
      </c>
      <c r="K10" s="24">
        <f>SUM(E10:J10)</f>
        <v>14</v>
      </c>
    </row>
    <row r="11" spans="2:11" x14ac:dyDescent="0.25">
      <c r="B11" t="s">
        <v>25</v>
      </c>
      <c r="C11" t="s">
        <v>177</v>
      </c>
      <c r="D11" s="19" t="s">
        <v>51</v>
      </c>
      <c r="E11" s="23" t="s">
        <v>115</v>
      </c>
      <c r="F11" s="23" t="s">
        <v>115</v>
      </c>
      <c r="G11" s="24">
        <v>8</v>
      </c>
      <c r="K11" s="24">
        <f>SUM(E11:J11)</f>
        <v>8</v>
      </c>
    </row>
    <row r="12" spans="2:11" x14ac:dyDescent="0.25">
      <c r="B12" t="s">
        <v>74</v>
      </c>
      <c r="C12" t="s">
        <v>134</v>
      </c>
      <c r="D12" s="19" t="s">
        <v>51</v>
      </c>
      <c r="E12" s="23" t="s">
        <v>115</v>
      </c>
      <c r="F12" s="23">
        <v>6</v>
      </c>
      <c r="G12" s="24" t="s">
        <v>115</v>
      </c>
      <c r="K12" s="24">
        <f>SUM(E12:J12)</f>
        <v>6</v>
      </c>
    </row>
    <row r="13" spans="2:11" x14ac:dyDescent="0.25">
      <c r="B13" t="s">
        <v>75</v>
      </c>
      <c r="C13" t="s">
        <v>175</v>
      </c>
      <c r="D13" s="19" t="s">
        <v>176</v>
      </c>
      <c r="E13" s="23" t="s">
        <v>115</v>
      </c>
      <c r="F13" s="24" t="s">
        <v>115</v>
      </c>
      <c r="G13" s="24">
        <v>5</v>
      </c>
      <c r="K13" s="24">
        <f>SUM(E13:J13)</f>
        <v>5</v>
      </c>
    </row>
    <row r="14" spans="2:11" x14ac:dyDescent="0.25">
      <c r="B14" t="s">
        <v>168</v>
      </c>
      <c r="C14" t="s">
        <v>135</v>
      </c>
      <c r="D14" s="19" t="s">
        <v>128</v>
      </c>
      <c r="E14" s="24" t="s">
        <v>115</v>
      </c>
      <c r="F14" s="24">
        <v>1</v>
      </c>
      <c r="G14" s="24" t="s">
        <v>115</v>
      </c>
      <c r="K14" s="24">
        <f>SUM(E14:J14)</f>
        <v>1</v>
      </c>
    </row>
    <row r="15" spans="2:11" x14ac:dyDescent="0.25">
      <c r="E15" s="18"/>
    </row>
    <row r="16" spans="2:11" x14ac:dyDescent="0.25">
      <c r="E16" s="18"/>
    </row>
    <row r="17" spans="5:5" x14ac:dyDescent="0.25">
      <c r="E17" s="18"/>
    </row>
    <row r="18" spans="5:5" x14ac:dyDescent="0.25">
      <c r="E18" s="18"/>
    </row>
    <row r="19" spans="5:5" x14ac:dyDescent="0.25">
      <c r="E19" s="18"/>
    </row>
    <row r="20" spans="5:5" x14ac:dyDescent="0.25">
      <c r="E20" s="18"/>
    </row>
    <row r="21" spans="5:5" x14ac:dyDescent="0.25">
      <c r="E21" s="18"/>
    </row>
  </sheetData>
  <sortState ref="C4:K14">
    <sortCondition descending="1" ref="K4:K14"/>
  </sortState>
  <mergeCells count="2">
    <mergeCell ref="K2:K3"/>
    <mergeCell ref="E1:J1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F3" sqref="F3"/>
    </sheetView>
  </sheetViews>
  <sheetFormatPr defaultRowHeight="15" x14ac:dyDescent="0.25"/>
  <cols>
    <col min="1" max="1" width="9.140625" style="1"/>
    <col min="2" max="2" width="30.28515625" style="1" bestFit="1" customWidth="1"/>
    <col min="3" max="3" width="27.7109375" style="1" bestFit="1" customWidth="1"/>
    <col min="4" max="4" width="21.42578125" style="1" bestFit="1" customWidth="1"/>
    <col min="5" max="5" width="18.85546875" style="1" bestFit="1" customWidth="1"/>
    <col min="6" max="6" width="21.140625" style="1" bestFit="1" customWidth="1"/>
    <col min="7" max="16384" width="9.140625" style="1"/>
  </cols>
  <sheetData>
    <row r="1" spans="1:10" x14ac:dyDescent="0.25">
      <c r="A1"/>
      <c r="B1"/>
      <c r="C1"/>
      <c r="D1" s="29" t="s">
        <v>17</v>
      </c>
      <c r="E1" s="29"/>
      <c r="F1" s="29"/>
      <c r="G1" s="29"/>
      <c r="H1" s="29"/>
      <c r="I1" s="29"/>
      <c r="J1"/>
    </row>
    <row r="2" spans="1:10" x14ac:dyDescent="0.25">
      <c r="A2"/>
      <c r="B2" s="6"/>
      <c r="C2" s="6"/>
      <c r="D2" s="15" t="s">
        <v>15</v>
      </c>
      <c r="E2" s="15" t="s">
        <v>14</v>
      </c>
      <c r="F2" s="15" t="s">
        <v>16</v>
      </c>
      <c r="G2" s="15" t="s">
        <v>26</v>
      </c>
      <c r="H2" s="15" t="s">
        <v>27</v>
      </c>
      <c r="I2" s="15" t="s">
        <v>28</v>
      </c>
      <c r="J2" s="30" t="s">
        <v>8</v>
      </c>
    </row>
    <row r="3" spans="1:10" x14ac:dyDescent="0.25">
      <c r="A3" t="s">
        <v>2</v>
      </c>
      <c r="B3" s="2" t="s">
        <v>0</v>
      </c>
      <c r="C3" s="2" t="s">
        <v>1</v>
      </c>
      <c r="D3" s="16" t="s">
        <v>29</v>
      </c>
      <c r="E3" s="23" t="s">
        <v>113</v>
      </c>
      <c r="F3" s="24" t="s">
        <v>162</v>
      </c>
      <c r="G3"/>
      <c r="H3"/>
      <c r="I3"/>
      <c r="J3" s="30"/>
    </row>
    <row r="4" spans="1:10" x14ac:dyDescent="0.25">
      <c r="A4" s="1" t="s">
        <v>18</v>
      </c>
      <c r="B4" s="7" t="s">
        <v>56</v>
      </c>
      <c r="C4" s="1" t="s">
        <v>51</v>
      </c>
      <c r="D4" s="18">
        <v>12</v>
      </c>
      <c r="E4" s="18">
        <v>12</v>
      </c>
      <c r="F4" s="3">
        <v>15</v>
      </c>
      <c r="G4" s="10"/>
      <c r="H4" s="10"/>
      <c r="J4" s="1">
        <f>SUM(D4:I4)</f>
        <v>39</v>
      </c>
    </row>
    <row r="5" spans="1:10" x14ac:dyDescent="0.25">
      <c r="A5" s="24" t="s">
        <v>19</v>
      </c>
      <c r="B5" s="7" t="s">
        <v>57</v>
      </c>
      <c r="C5" s="1" t="s">
        <v>35</v>
      </c>
      <c r="D5" s="3">
        <v>15</v>
      </c>
      <c r="E5" s="10">
        <v>10</v>
      </c>
      <c r="F5" s="10">
        <v>12</v>
      </c>
      <c r="G5" s="10"/>
      <c r="H5" s="10"/>
      <c r="J5" s="24">
        <f>SUM(D5:I5)</f>
        <v>37</v>
      </c>
    </row>
    <row r="6" spans="1:10" x14ac:dyDescent="0.25">
      <c r="A6" s="24" t="s">
        <v>20</v>
      </c>
      <c r="B6" s="7" t="s">
        <v>52</v>
      </c>
      <c r="C6" s="1" t="s">
        <v>51</v>
      </c>
      <c r="D6" s="18">
        <v>10</v>
      </c>
      <c r="E6" s="3">
        <v>15</v>
      </c>
      <c r="F6" s="10">
        <v>6</v>
      </c>
      <c r="G6" s="10"/>
      <c r="H6" s="10"/>
      <c r="J6" s="24">
        <f>SUM(D6:I6)</f>
        <v>31</v>
      </c>
    </row>
    <row r="7" spans="1:10" x14ac:dyDescent="0.25">
      <c r="A7" s="24" t="s">
        <v>21</v>
      </c>
      <c r="B7" s="7" t="s">
        <v>50</v>
      </c>
      <c r="C7" s="1" t="s">
        <v>51</v>
      </c>
      <c r="D7" s="18">
        <v>6</v>
      </c>
      <c r="E7" s="10">
        <v>8</v>
      </c>
      <c r="F7" s="10">
        <v>8</v>
      </c>
      <c r="G7" s="10"/>
      <c r="H7" s="10"/>
      <c r="J7" s="24">
        <f>SUM(D7:I7)</f>
        <v>22</v>
      </c>
    </row>
    <row r="8" spans="1:10" x14ac:dyDescent="0.25">
      <c r="A8" s="24" t="s">
        <v>22</v>
      </c>
      <c r="B8" s="7" t="s">
        <v>53</v>
      </c>
      <c r="C8" s="1" t="s">
        <v>51</v>
      </c>
      <c r="D8" s="18">
        <v>7</v>
      </c>
      <c r="E8" s="10">
        <v>7</v>
      </c>
      <c r="F8" s="10">
        <v>7</v>
      </c>
      <c r="G8" s="10"/>
      <c r="H8" s="10"/>
      <c r="J8" s="24">
        <f>SUM(D8:I8)</f>
        <v>21</v>
      </c>
    </row>
    <row r="9" spans="1:10" x14ac:dyDescent="0.25">
      <c r="A9" s="24" t="s">
        <v>23</v>
      </c>
      <c r="B9" s="7" t="s">
        <v>54</v>
      </c>
      <c r="C9" s="1" t="s">
        <v>55</v>
      </c>
      <c r="D9" s="18">
        <v>8</v>
      </c>
      <c r="E9" s="10">
        <v>6</v>
      </c>
      <c r="F9" s="10" t="s">
        <v>115</v>
      </c>
      <c r="G9" s="10"/>
      <c r="H9" s="10"/>
      <c r="J9" s="24">
        <f>SUM(D9:I9)</f>
        <v>14</v>
      </c>
    </row>
    <row r="10" spans="1:10" x14ac:dyDescent="0.25">
      <c r="A10" s="24" t="s">
        <v>24</v>
      </c>
      <c r="B10" s="7" t="s">
        <v>179</v>
      </c>
      <c r="C10" s="1" t="s">
        <v>180</v>
      </c>
      <c r="D10" s="1" t="s">
        <v>115</v>
      </c>
      <c r="E10" s="10" t="s">
        <v>115</v>
      </c>
      <c r="F10" s="10">
        <v>10</v>
      </c>
      <c r="G10" s="10"/>
      <c r="H10" s="10"/>
      <c r="J10" s="24">
        <f>SUM(D10:I10)</f>
        <v>10</v>
      </c>
    </row>
    <row r="11" spans="1:10" x14ac:dyDescent="0.25">
      <c r="A11" s="2"/>
      <c r="B11" s="7"/>
      <c r="E11" s="10"/>
      <c r="F11" s="10"/>
      <c r="G11" s="10"/>
      <c r="H11" s="10"/>
    </row>
    <row r="12" spans="1:10" x14ac:dyDescent="0.25">
      <c r="A12" s="2"/>
      <c r="B12" s="7"/>
      <c r="E12" s="10"/>
      <c r="F12" s="10"/>
      <c r="G12" s="10"/>
      <c r="H12" s="10"/>
    </row>
    <row r="13" spans="1:10" x14ac:dyDescent="0.25">
      <c r="A13" s="2"/>
      <c r="B13" s="7"/>
      <c r="E13" s="10"/>
      <c r="F13" s="10"/>
      <c r="G13" s="10"/>
      <c r="H13" s="10"/>
    </row>
    <row r="14" spans="1:10" x14ac:dyDescent="0.25">
      <c r="A14" s="2"/>
      <c r="B14" s="7"/>
      <c r="E14" s="10"/>
      <c r="F14" s="10"/>
      <c r="G14" s="10"/>
      <c r="H14" s="10"/>
    </row>
    <row r="15" spans="1:10" x14ac:dyDescent="0.25">
      <c r="A15" s="2"/>
      <c r="B15" s="7"/>
      <c r="E15" s="10"/>
      <c r="F15" s="10"/>
      <c r="G15" s="10"/>
      <c r="H15" s="10"/>
    </row>
    <row r="16" spans="1:10" x14ac:dyDescent="0.25">
      <c r="A16" s="2"/>
      <c r="B16" s="7"/>
      <c r="E16" s="10"/>
      <c r="F16" s="10"/>
      <c r="G16" s="10"/>
      <c r="H16" s="10"/>
    </row>
    <row r="17" spans="1:8" x14ac:dyDescent="0.25">
      <c r="A17" s="2"/>
      <c r="B17" s="7"/>
      <c r="E17" s="10"/>
      <c r="F17" s="10"/>
      <c r="G17" s="10"/>
      <c r="H17" s="10"/>
    </row>
    <row r="18" spans="1:8" x14ac:dyDescent="0.25">
      <c r="A18" s="2"/>
      <c r="B18" s="7"/>
      <c r="E18" s="10"/>
      <c r="F18" s="10"/>
      <c r="G18" s="10"/>
      <c r="H18" s="10"/>
    </row>
    <row r="19" spans="1:8" x14ac:dyDescent="0.25">
      <c r="A19" s="2"/>
      <c r="B19" s="7"/>
      <c r="E19" s="10"/>
      <c r="F19" s="10"/>
      <c r="G19" s="10"/>
      <c r="H19" s="10"/>
    </row>
    <row r="20" spans="1:8" x14ac:dyDescent="0.25">
      <c r="C20" s="9"/>
      <c r="D20" s="9"/>
      <c r="E20" s="12"/>
      <c r="F20" s="12"/>
      <c r="G20" s="12"/>
      <c r="H20" s="12"/>
    </row>
    <row r="21" spans="1:8" x14ac:dyDescent="0.25">
      <c r="E21" s="10"/>
      <c r="F21" s="10"/>
      <c r="G21" s="10"/>
      <c r="H21" s="10"/>
    </row>
    <row r="22" spans="1:8" x14ac:dyDescent="0.25">
      <c r="E22" s="10"/>
      <c r="F22" s="10"/>
      <c r="G22" s="10"/>
      <c r="H22" s="10"/>
    </row>
    <row r="23" spans="1:8" x14ac:dyDescent="0.25">
      <c r="E23" s="10"/>
      <c r="F23" s="10"/>
      <c r="G23" s="10"/>
      <c r="H23" s="10"/>
    </row>
  </sheetData>
  <sortState ref="B4:J10">
    <sortCondition descending="1" ref="J4:J10"/>
  </sortState>
  <mergeCells count="2">
    <mergeCell ref="D1:I1"/>
    <mergeCell ref="J2:J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"/>
  <sheetViews>
    <sheetView workbookViewId="0">
      <selection activeCell="D9" sqref="D9"/>
    </sheetView>
  </sheetViews>
  <sheetFormatPr defaultRowHeight="15" x14ac:dyDescent="0.25"/>
  <cols>
    <col min="3" max="3" width="27.7109375" bestFit="1" customWidth="1"/>
    <col min="4" max="4" width="14.5703125" bestFit="1" customWidth="1"/>
    <col min="5" max="5" width="18" style="24" bestFit="1" customWidth="1"/>
    <col min="6" max="6" width="18.85546875" style="24" bestFit="1" customWidth="1"/>
    <col min="7" max="7" width="21.140625" style="24" bestFit="1" customWidth="1"/>
    <col min="8" max="8" width="9.140625" style="24"/>
    <col min="11" max="11" width="9.140625" style="23"/>
  </cols>
  <sheetData>
    <row r="2" spans="2:11" x14ac:dyDescent="0.25">
      <c r="E2" s="29" t="s">
        <v>17</v>
      </c>
      <c r="F2" s="29"/>
      <c r="G2" s="29"/>
      <c r="H2" s="29"/>
      <c r="I2" s="29"/>
      <c r="J2" s="29"/>
    </row>
    <row r="3" spans="2:11" x14ac:dyDescent="0.25">
      <c r="E3" s="15" t="s">
        <v>15</v>
      </c>
      <c r="F3" s="15" t="s">
        <v>14</v>
      </c>
      <c r="G3" s="15" t="s">
        <v>16</v>
      </c>
      <c r="H3" s="15" t="s">
        <v>26</v>
      </c>
      <c r="I3" s="15" t="s">
        <v>27</v>
      </c>
      <c r="J3" s="15" t="s">
        <v>28</v>
      </c>
      <c r="K3" s="30" t="s">
        <v>8</v>
      </c>
    </row>
    <row r="4" spans="2:11" x14ac:dyDescent="0.25">
      <c r="B4" t="s">
        <v>2</v>
      </c>
      <c r="C4" t="s">
        <v>0</v>
      </c>
      <c r="D4" t="s">
        <v>1</v>
      </c>
      <c r="E4" s="24" t="s">
        <v>29</v>
      </c>
      <c r="F4" s="24" t="s">
        <v>113</v>
      </c>
      <c r="G4" s="24" t="s">
        <v>162</v>
      </c>
      <c r="K4" s="30"/>
    </row>
    <row r="5" spans="2:11" x14ac:dyDescent="0.25">
      <c r="B5" t="s">
        <v>18</v>
      </c>
      <c r="C5" t="s">
        <v>136</v>
      </c>
      <c r="D5" t="s">
        <v>219</v>
      </c>
      <c r="E5" s="25" t="s">
        <v>115</v>
      </c>
      <c r="F5" s="3">
        <v>15</v>
      </c>
      <c r="G5" s="3">
        <v>15</v>
      </c>
      <c r="K5" s="23">
        <f>SUM(F5:J5)</f>
        <v>30</v>
      </c>
    </row>
    <row r="6" spans="2:11" x14ac:dyDescent="0.25">
      <c r="B6" t="s">
        <v>19</v>
      </c>
      <c r="C6" t="s">
        <v>181</v>
      </c>
      <c r="D6" t="s">
        <v>35</v>
      </c>
      <c r="E6" s="24" t="s">
        <v>115</v>
      </c>
      <c r="F6" s="24" t="s">
        <v>115</v>
      </c>
      <c r="G6" s="24">
        <v>12</v>
      </c>
      <c r="K6" s="24">
        <f>SUM(F6:J6)</f>
        <v>12</v>
      </c>
    </row>
  </sheetData>
  <mergeCells count="2">
    <mergeCell ref="E2:J2"/>
    <mergeCell ref="K3:K4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C27" sqref="C27"/>
    </sheetView>
  </sheetViews>
  <sheetFormatPr defaultRowHeight="15" x14ac:dyDescent="0.25"/>
  <cols>
    <col min="2" max="2" width="34.140625" bestFit="1" customWidth="1"/>
    <col min="3" max="3" width="20.28515625" bestFit="1" customWidth="1"/>
    <col min="4" max="4" width="21.140625" bestFit="1" customWidth="1"/>
    <col min="5" max="5" width="20.28515625" bestFit="1" customWidth="1"/>
    <col min="6" max="6" width="21.140625" bestFit="1" customWidth="1"/>
    <col min="7" max="7" width="11.85546875" bestFit="1" customWidth="1"/>
    <col min="8" max="8" width="9.28515625" bestFit="1" customWidth="1"/>
    <col min="10" max="10" width="9.140625" style="23"/>
  </cols>
  <sheetData>
    <row r="1" spans="1:10" x14ac:dyDescent="0.25">
      <c r="D1" s="29" t="s">
        <v>17</v>
      </c>
      <c r="E1" s="29"/>
      <c r="F1" s="29"/>
      <c r="G1" s="29"/>
      <c r="H1" s="29"/>
      <c r="I1" s="29"/>
    </row>
    <row r="2" spans="1:10" x14ac:dyDescent="0.25">
      <c r="B2" s="6"/>
      <c r="C2" s="6"/>
      <c r="D2" s="15" t="s">
        <v>15</v>
      </c>
      <c r="E2" s="15" t="s">
        <v>14</v>
      </c>
      <c r="F2" s="15" t="s">
        <v>16</v>
      </c>
      <c r="G2" s="15" t="s">
        <v>26</v>
      </c>
      <c r="H2" s="15" t="s">
        <v>27</v>
      </c>
      <c r="I2" s="15" t="s">
        <v>28</v>
      </c>
      <c r="J2" s="30" t="s">
        <v>8</v>
      </c>
    </row>
    <row r="3" spans="1:10" x14ac:dyDescent="0.25">
      <c r="A3" t="s">
        <v>2</v>
      </c>
      <c r="B3" s="2" t="s">
        <v>0</v>
      </c>
      <c r="C3" s="2" t="s">
        <v>1</v>
      </c>
      <c r="D3" s="16" t="s">
        <v>29</v>
      </c>
      <c r="E3" s="23" t="s">
        <v>113</v>
      </c>
      <c r="F3" s="24" t="s">
        <v>162</v>
      </c>
      <c r="J3" s="30"/>
    </row>
    <row r="4" spans="1:10" x14ac:dyDescent="0.25">
      <c r="A4" s="2" t="s">
        <v>18</v>
      </c>
      <c r="B4" t="s">
        <v>97</v>
      </c>
      <c r="C4" t="s">
        <v>51</v>
      </c>
      <c r="D4" s="3">
        <v>15</v>
      </c>
      <c r="E4" s="3">
        <v>15</v>
      </c>
      <c r="F4" s="24">
        <v>12</v>
      </c>
      <c r="G4" s="10"/>
      <c r="H4" s="4"/>
      <c r="J4" s="23">
        <f>SUM(D4:I4)</f>
        <v>42</v>
      </c>
    </row>
    <row r="5" spans="1:10" x14ac:dyDescent="0.25">
      <c r="A5" s="24" t="s">
        <v>19</v>
      </c>
      <c r="B5" t="s">
        <v>13</v>
      </c>
      <c r="C5" t="s">
        <v>3</v>
      </c>
      <c r="D5" s="23">
        <v>7</v>
      </c>
      <c r="E5" s="2">
        <v>10</v>
      </c>
      <c r="F5" s="3">
        <v>15</v>
      </c>
      <c r="G5" s="10"/>
      <c r="H5" s="4"/>
      <c r="J5" s="24">
        <f>SUM(D5:I5)</f>
        <v>32</v>
      </c>
    </row>
    <row r="6" spans="1:10" x14ac:dyDescent="0.25">
      <c r="A6" s="24" t="s">
        <v>20</v>
      </c>
      <c r="B6" t="s">
        <v>98</v>
      </c>
      <c r="C6" t="s">
        <v>51</v>
      </c>
      <c r="D6" s="2">
        <v>8</v>
      </c>
      <c r="E6" s="2" t="s">
        <v>115</v>
      </c>
      <c r="F6" s="24">
        <v>10</v>
      </c>
      <c r="G6" s="10"/>
      <c r="H6" s="4"/>
      <c r="J6" s="24">
        <f>SUM(D6:I6)</f>
        <v>18</v>
      </c>
    </row>
    <row r="7" spans="1:10" x14ac:dyDescent="0.25">
      <c r="A7" s="24" t="s">
        <v>21</v>
      </c>
      <c r="B7" t="s">
        <v>186</v>
      </c>
      <c r="C7" t="s">
        <v>51</v>
      </c>
      <c r="D7" s="24">
        <v>1</v>
      </c>
      <c r="E7" s="2">
        <v>8</v>
      </c>
      <c r="F7" s="24">
        <v>8</v>
      </c>
      <c r="G7" s="10"/>
      <c r="H7" s="4"/>
      <c r="J7" s="24">
        <f>SUM(D7:I7)</f>
        <v>17</v>
      </c>
    </row>
    <row r="8" spans="1:10" x14ac:dyDescent="0.25">
      <c r="A8" s="24" t="s">
        <v>22</v>
      </c>
      <c r="B8" t="s">
        <v>93</v>
      </c>
      <c r="C8" t="s">
        <v>9</v>
      </c>
      <c r="D8" s="2">
        <v>1</v>
      </c>
      <c r="E8" s="2">
        <v>12</v>
      </c>
      <c r="F8" s="5" t="s">
        <v>115</v>
      </c>
      <c r="G8" s="10"/>
      <c r="H8" s="4"/>
      <c r="J8" s="24">
        <f>SUM(D8:I8)</f>
        <v>13</v>
      </c>
    </row>
    <row r="9" spans="1:10" x14ac:dyDescent="0.25">
      <c r="A9" s="24" t="s">
        <v>23</v>
      </c>
      <c r="B9" t="s">
        <v>12</v>
      </c>
      <c r="C9" t="s">
        <v>7</v>
      </c>
      <c r="D9" s="18">
        <v>12</v>
      </c>
      <c r="E9" s="2" t="s">
        <v>115</v>
      </c>
      <c r="F9" s="5" t="s">
        <v>115</v>
      </c>
      <c r="G9" s="10"/>
      <c r="H9" s="4"/>
      <c r="J9" s="24">
        <f>SUM(D9:I9)</f>
        <v>12</v>
      </c>
    </row>
    <row r="10" spans="1:10" x14ac:dyDescent="0.25">
      <c r="A10" s="24" t="s">
        <v>24</v>
      </c>
      <c r="B10" t="s">
        <v>89</v>
      </c>
      <c r="C10" t="s">
        <v>51</v>
      </c>
      <c r="D10" s="2">
        <v>10</v>
      </c>
      <c r="E10" s="2">
        <v>1</v>
      </c>
      <c r="F10" s="24" t="s">
        <v>100</v>
      </c>
      <c r="G10" s="10"/>
      <c r="H10" s="4"/>
      <c r="J10" s="24">
        <f>SUM(D10:I10)</f>
        <v>11</v>
      </c>
    </row>
    <row r="11" spans="1:10" x14ac:dyDescent="0.25">
      <c r="A11" s="24" t="s">
        <v>25</v>
      </c>
      <c r="B11" t="s">
        <v>96</v>
      </c>
      <c r="C11" t="s">
        <v>7</v>
      </c>
      <c r="D11" s="16">
        <v>1</v>
      </c>
      <c r="E11" s="2" t="s">
        <v>115</v>
      </c>
      <c r="F11" s="24">
        <v>7</v>
      </c>
      <c r="G11" s="10"/>
      <c r="H11" s="4"/>
      <c r="J11" s="24">
        <f>SUM(D11:I11)</f>
        <v>8</v>
      </c>
    </row>
    <row r="12" spans="1:10" x14ac:dyDescent="0.25">
      <c r="A12" s="24" t="s">
        <v>74</v>
      </c>
      <c r="B12" t="s">
        <v>94</v>
      </c>
      <c r="C12" t="s">
        <v>9</v>
      </c>
      <c r="D12" s="2">
        <v>6</v>
      </c>
      <c r="E12" s="2">
        <v>1</v>
      </c>
      <c r="F12" s="5" t="s">
        <v>115</v>
      </c>
      <c r="G12" s="10"/>
      <c r="H12" s="4"/>
      <c r="J12" s="24">
        <f>SUM(D12:I12)</f>
        <v>7</v>
      </c>
    </row>
    <row r="13" spans="1:10" x14ac:dyDescent="0.25">
      <c r="A13" s="16" t="s">
        <v>74</v>
      </c>
      <c r="B13" t="s">
        <v>140</v>
      </c>
      <c r="C13" t="s">
        <v>35</v>
      </c>
      <c r="D13" s="2" t="s">
        <v>115</v>
      </c>
      <c r="E13" s="2">
        <v>7</v>
      </c>
      <c r="F13" s="5" t="s">
        <v>115</v>
      </c>
      <c r="G13" s="10"/>
      <c r="H13" s="4"/>
      <c r="J13" s="24">
        <f>SUM(D13:I13)</f>
        <v>7</v>
      </c>
    </row>
    <row r="14" spans="1:10" x14ac:dyDescent="0.25">
      <c r="A14" s="23" t="s">
        <v>75</v>
      </c>
      <c r="B14" t="s">
        <v>91</v>
      </c>
      <c r="C14" t="s">
        <v>9</v>
      </c>
      <c r="D14" s="2">
        <v>5</v>
      </c>
      <c r="E14" s="2">
        <v>1</v>
      </c>
      <c r="F14" s="24" t="s">
        <v>100</v>
      </c>
      <c r="G14" s="10"/>
      <c r="H14" s="4"/>
      <c r="J14" s="24">
        <f>SUM(D14:I14)</f>
        <v>6</v>
      </c>
    </row>
    <row r="15" spans="1:10" x14ac:dyDescent="0.25">
      <c r="A15" s="24" t="s">
        <v>75</v>
      </c>
      <c r="B15" t="s">
        <v>99</v>
      </c>
      <c r="C15" t="s">
        <v>9</v>
      </c>
      <c r="D15" s="2">
        <v>1</v>
      </c>
      <c r="E15" s="2">
        <v>5</v>
      </c>
      <c r="F15" s="5" t="s">
        <v>115</v>
      </c>
      <c r="G15" s="10"/>
      <c r="H15" s="4"/>
      <c r="J15" s="24">
        <f>SUM(D15:I15)</f>
        <v>6</v>
      </c>
    </row>
    <row r="16" spans="1:10" x14ac:dyDescent="0.25">
      <c r="A16" s="24" t="s">
        <v>75</v>
      </c>
      <c r="B16" t="s">
        <v>141</v>
      </c>
      <c r="C16" t="s">
        <v>142</v>
      </c>
      <c r="D16" s="2" t="s">
        <v>115</v>
      </c>
      <c r="E16" s="2">
        <v>6</v>
      </c>
      <c r="F16" s="5" t="s">
        <v>115</v>
      </c>
      <c r="G16" s="10"/>
      <c r="H16" s="4"/>
      <c r="J16" s="24">
        <f>SUM(D16:I16)</f>
        <v>6</v>
      </c>
    </row>
    <row r="17" spans="1:10" x14ac:dyDescent="0.25">
      <c r="A17" s="24" t="s">
        <v>75</v>
      </c>
      <c r="B17" t="s">
        <v>183</v>
      </c>
      <c r="C17" t="s">
        <v>51</v>
      </c>
      <c r="D17" s="2" t="s">
        <v>115</v>
      </c>
      <c r="E17" s="2" t="s">
        <v>115</v>
      </c>
      <c r="F17" s="24">
        <v>6</v>
      </c>
      <c r="G17" s="10"/>
      <c r="H17" s="4"/>
      <c r="J17" s="24">
        <f>SUM(D17:I17)</f>
        <v>6</v>
      </c>
    </row>
    <row r="18" spans="1:10" x14ac:dyDescent="0.25">
      <c r="A18" s="24" t="s">
        <v>168</v>
      </c>
      <c r="B18" t="s">
        <v>182</v>
      </c>
      <c r="C18" t="s">
        <v>51</v>
      </c>
      <c r="D18" s="16" t="s">
        <v>115</v>
      </c>
      <c r="E18" s="2" t="s">
        <v>115</v>
      </c>
      <c r="F18" s="24">
        <v>5</v>
      </c>
      <c r="G18" s="10"/>
      <c r="H18" s="8"/>
      <c r="J18" s="24">
        <f>SUM(D18:I18)</f>
        <v>5</v>
      </c>
    </row>
    <row r="19" spans="1:10" x14ac:dyDescent="0.25">
      <c r="A19" s="24" t="s">
        <v>168</v>
      </c>
      <c r="B19" t="s">
        <v>92</v>
      </c>
      <c r="C19" t="s">
        <v>9</v>
      </c>
      <c r="D19" s="23">
        <v>1</v>
      </c>
      <c r="E19" s="2" t="s">
        <v>115</v>
      </c>
      <c r="F19" s="5" t="s">
        <v>115</v>
      </c>
      <c r="G19" s="10"/>
      <c r="H19" s="4"/>
      <c r="J19" s="24">
        <f>SUM(D19:I19)</f>
        <v>1</v>
      </c>
    </row>
    <row r="20" spans="1:10" x14ac:dyDescent="0.25">
      <c r="A20" s="24" t="s">
        <v>168</v>
      </c>
      <c r="B20" t="s">
        <v>95</v>
      </c>
      <c r="C20" t="s">
        <v>9</v>
      </c>
      <c r="D20" s="2">
        <v>1</v>
      </c>
      <c r="E20" s="2" t="s">
        <v>115</v>
      </c>
      <c r="F20" s="5" t="s">
        <v>115</v>
      </c>
      <c r="G20" s="10"/>
      <c r="H20" s="4"/>
      <c r="J20" s="24">
        <f>SUM(D20:I20)</f>
        <v>1</v>
      </c>
    </row>
    <row r="21" spans="1:10" x14ac:dyDescent="0.25">
      <c r="A21" s="24" t="s">
        <v>168</v>
      </c>
      <c r="B21" t="s">
        <v>11</v>
      </c>
      <c r="C21" t="s">
        <v>9</v>
      </c>
      <c r="D21" s="23">
        <v>1</v>
      </c>
      <c r="E21" s="23" t="s">
        <v>115</v>
      </c>
      <c r="F21" s="5" t="s">
        <v>115</v>
      </c>
      <c r="G21" s="10"/>
      <c r="H21" s="4"/>
      <c r="J21" s="24">
        <f>SUM(D21:I21)</f>
        <v>1</v>
      </c>
    </row>
    <row r="22" spans="1:10" x14ac:dyDescent="0.25">
      <c r="A22" s="24" t="s">
        <v>168</v>
      </c>
      <c r="B22" t="s">
        <v>137</v>
      </c>
      <c r="C22" t="s">
        <v>51</v>
      </c>
      <c r="D22" s="2" t="s">
        <v>115</v>
      </c>
      <c r="E22" s="2">
        <v>1</v>
      </c>
      <c r="F22" s="5" t="s">
        <v>115</v>
      </c>
      <c r="G22" s="10"/>
      <c r="H22" s="4"/>
      <c r="J22" s="24">
        <f>SUM(D22:I22)</f>
        <v>1</v>
      </c>
    </row>
    <row r="23" spans="1:10" x14ac:dyDescent="0.25">
      <c r="A23" s="24" t="s">
        <v>168</v>
      </c>
      <c r="B23" t="s">
        <v>138</v>
      </c>
      <c r="C23" t="s">
        <v>51</v>
      </c>
      <c r="D23" s="2" t="s">
        <v>115</v>
      </c>
      <c r="E23" s="2">
        <v>1</v>
      </c>
      <c r="F23" s="5" t="s">
        <v>115</v>
      </c>
      <c r="G23" s="10"/>
      <c r="H23" s="4"/>
      <c r="J23" s="24">
        <f>SUM(D23:I23)</f>
        <v>1</v>
      </c>
    </row>
    <row r="24" spans="1:10" x14ac:dyDescent="0.25">
      <c r="A24" s="24" t="s">
        <v>168</v>
      </c>
      <c r="B24" t="s">
        <v>184</v>
      </c>
      <c r="C24" t="s">
        <v>51</v>
      </c>
      <c r="D24" s="2" t="s">
        <v>115</v>
      </c>
      <c r="E24" s="24" t="s">
        <v>115</v>
      </c>
      <c r="F24" s="24">
        <v>1</v>
      </c>
      <c r="G24" s="10"/>
      <c r="H24" s="4"/>
      <c r="J24" s="24">
        <f>SUM(D24:I24)</f>
        <v>1</v>
      </c>
    </row>
    <row r="25" spans="1:10" x14ac:dyDescent="0.25">
      <c r="A25" s="24" t="s">
        <v>168</v>
      </c>
      <c r="B25" s="14" t="s">
        <v>185</v>
      </c>
      <c r="C25" s="14" t="s">
        <v>7</v>
      </c>
      <c r="D25" s="24" t="s">
        <v>115</v>
      </c>
      <c r="E25" s="24" t="s">
        <v>115</v>
      </c>
      <c r="F25" s="24">
        <v>1</v>
      </c>
      <c r="G25" s="10"/>
      <c r="H25" s="4"/>
      <c r="J25" s="24">
        <f>SUM(D25:I25)</f>
        <v>1</v>
      </c>
    </row>
    <row r="26" spans="1:10" x14ac:dyDescent="0.25">
      <c r="A26" s="2"/>
      <c r="B26" t="s">
        <v>90</v>
      </c>
      <c r="C26" t="s">
        <v>6</v>
      </c>
      <c r="D26" s="24" t="s">
        <v>100</v>
      </c>
      <c r="E26" s="24" t="s">
        <v>115</v>
      </c>
      <c r="F26" s="5" t="s">
        <v>115</v>
      </c>
      <c r="G26" s="10"/>
      <c r="H26" s="4"/>
      <c r="J26" s="24">
        <f>SUM(D26:I26)</f>
        <v>0</v>
      </c>
    </row>
    <row r="27" spans="1:10" x14ac:dyDescent="0.25">
      <c r="A27" s="2"/>
      <c r="B27" t="s">
        <v>139</v>
      </c>
      <c r="C27" t="s">
        <v>55</v>
      </c>
      <c r="D27" s="24" t="s">
        <v>115</v>
      </c>
      <c r="E27" s="24" t="s">
        <v>100</v>
      </c>
      <c r="F27" s="5" t="s">
        <v>115</v>
      </c>
      <c r="G27" s="10"/>
      <c r="H27" s="4"/>
      <c r="J27" s="24">
        <f>SUM(D27:I27)</f>
        <v>0</v>
      </c>
    </row>
    <row r="28" spans="1:10" x14ac:dyDescent="0.25">
      <c r="A28" s="2"/>
      <c r="D28" s="2"/>
      <c r="E28" s="2"/>
      <c r="F28" s="5"/>
      <c r="G28" s="10"/>
      <c r="H28" s="4"/>
    </row>
    <row r="29" spans="1:10" x14ac:dyDescent="0.25">
      <c r="C29" s="6"/>
      <c r="D29" s="2"/>
      <c r="E29" s="2"/>
      <c r="F29" s="5"/>
      <c r="G29" s="5"/>
      <c r="H29" s="4"/>
    </row>
  </sheetData>
  <sortState ref="B4:J27">
    <sortCondition descending="1" ref="J4:J27"/>
  </sortState>
  <mergeCells count="2">
    <mergeCell ref="D1:I1"/>
    <mergeCell ref="J2:J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InfantoJuvenil</vt:lpstr>
      <vt:lpstr>JUVENIL</vt:lpstr>
      <vt:lpstr>JRS</vt:lpstr>
      <vt:lpstr>Feminino</vt:lpstr>
      <vt:lpstr>MASTER A</vt:lpstr>
      <vt:lpstr>MASTER B</vt:lpstr>
      <vt:lpstr>MASTER C</vt:lpstr>
      <vt:lpstr>VETERANOS</vt:lpstr>
      <vt:lpstr>ELITE</vt:lpstr>
      <vt:lpstr>AVENTURA</vt:lpstr>
      <vt:lpstr>Clubes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Gabriela</dc:creator>
  <cp:lastModifiedBy>Cila</cp:lastModifiedBy>
  <dcterms:created xsi:type="dcterms:W3CDTF">2018-02-18T20:10:39Z</dcterms:created>
  <dcterms:modified xsi:type="dcterms:W3CDTF">2018-08-11T12:28:00Z</dcterms:modified>
</cp:coreProperties>
</file>